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R:\BACK OFFICE_PRENOS SA TRASFER Z\FIN IZV\2023\30_09_23\Future fund\"/>
    </mc:Choice>
  </mc:AlternateContent>
  <bookViews>
    <workbookView xWindow="0" yWindow="0" windowWidth="19200" windowHeight="11490" activeTab="1"/>
  </bookViews>
  <sheets>
    <sheet name="1" sheetId="1" r:id="rId1"/>
    <sheet name="2" sheetId="2" r:id="rId2"/>
    <sheet name="3" sheetId="3" r:id="rId3"/>
    <sheet name="4" sheetId="4" r:id="rId4"/>
    <sheet name="5" sheetId="68" r:id="rId5"/>
    <sheet name="6_0" sheetId="69" r:id="rId6"/>
    <sheet name="6_1" sheetId="70" r:id="rId7"/>
    <sheet name="6_2" sheetId="71" r:id="rId8"/>
    <sheet name="6_3" sheetId="72" r:id="rId9"/>
    <sheet name="6_4" sheetId="73" r:id="rId10"/>
    <sheet name="6_5" sheetId="74" r:id="rId11"/>
    <sheet name="7" sheetId="75" r:id="rId12"/>
    <sheet name="8" sheetId="76" r:id="rId13"/>
    <sheet name="9" sheetId="77" r:id="rId14"/>
    <sheet name="10" sheetId="80" r:id="rId15"/>
    <sheet name="11" sheetId="79" r:id="rId16"/>
  </sheets>
  <externalReferences>
    <externalReference r:id="rId17"/>
    <externalReference r:id="rId18"/>
  </externalReferences>
  <definedNames>
    <definedName name="_xlnm.Print_Area" localSheetId="0">'1'!$A$1:$F$100</definedName>
    <definedName name="_xlnm.Print_Area" localSheetId="14">'10'!$A$1:$I$69</definedName>
    <definedName name="_xlnm.Print_Area" localSheetId="15">'11'!$B$1:$L$43</definedName>
    <definedName name="_xlnm.Print_Area" localSheetId="1">'2'!$A$1:$F$96</definedName>
    <definedName name="_xlnm.Print_Area" localSheetId="2">'3'!$A$1:$E$42</definedName>
    <definedName name="_xlnm.Print_Area" localSheetId="3">'4'!$A$1:$F$57</definedName>
    <definedName name="_xlnm.Print_Area" localSheetId="4">'5'!$A$1:$F$33</definedName>
    <definedName name="_xlnm.Print_Area" localSheetId="5">'6_0'!$A$1:$Q$65</definedName>
    <definedName name="_xlnm.Print_Area" localSheetId="6">'6_1'!$A$1:$M$41</definedName>
    <definedName name="_xlnm.Print_Area" localSheetId="7">'6_2'!$A$1:$N$39</definedName>
    <definedName name="_xlnm.Print_Area" localSheetId="8">'6_3'!$A$1:$L$26</definedName>
    <definedName name="_xlnm.Print_Area" localSheetId="9">'6_4'!$A$1:$G$51</definedName>
    <definedName name="_xlnm.Print_Area" localSheetId="11">'7'!$A$1:$G$34</definedName>
    <definedName name="_xlnm.Print_Area" localSheetId="12">'8'!$A$1:$H$26</definedName>
    <definedName name="_xlnm.Print_Area" localSheetId="13">'9'!$A$1:$F$86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73" l="1"/>
  <c r="E23" i="3" l="1"/>
  <c r="E32" i="3" s="1"/>
  <c r="C61" i="80" l="1"/>
  <c r="D61" i="80"/>
  <c r="E61" i="80"/>
  <c r="E65" i="80" s="1"/>
  <c r="G49" i="80"/>
  <c r="H49" i="80"/>
  <c r="C49" i="80" l="1"/>
  <c r="C65" i="80" s="1"/>
  <c r="D49" i="80"/>
  <c r="D65" i="80" s="1"/>
  <c r="A6" i="80"/>
  <c r="A5" i="80"/>
  <c r="A4" i="80"/>
  <c r="A3" i="80"/>
  <c r="A2" i="80"/>
  <c r="E32" i="4" l="1"/>
  <c r="E51" i="4" l="1"/>
  <c r="E47" i="4"/>
  <c r="E49" i="4" s="1"/>
  <c r="E53" i="4" l="1"/>
  <c r="F32" i="77"/>
  <c r="F31" i="77" s="1"/>
  <c r="F15" i="77" s="1"/>
  <c r="F65" i="77" l="1"/>
  <c r="D22" i="3" l="1"/>
  <c r="E52" i="1" l="1"/>
  <c r="E46" i="1"/>
  <c r="E43" i="1"/>
  <c r="F77" i="2"/>
  <c r="F88" i="2" s="1"/>
  <c r="E77" i="2"/>
  <c r="E69" i="1" l="1"/>
  <c r="E55" i="2"/>
  <c r="E65" i="2" s="1"/>
  <c r="E48" i="2"/>
  <c r="E33" i="2"/>
  <c r="E26" i="2"/>
  <c r="E20" i="2"/>
  <c r="E15" i="2"/>
  <c r="E45" i="2" l="1"/>
  <c r="E68" i="2" s="1"/>
  <c r="E74" i="2" s="1"/>
  <c r="D21" i="3"/>
  <c r="D23" i="3" s="1"/>
  <c r="D32" i="3" s="1"/>
  <c r="E89" i="2"/>
  <c r="E91" i="1"/>
  <c r="E89" i="1" s="1"/>
  <c r="E86" i="1"/>
  <c r="E79" i="1"/>
  <c r="E71" i="1"/>
  <c r="E92" i="1" l="1"/>
  <c r="E32" i="1"/>
  <c r="E26" i="1"/>
  <c r="E22" i="1"/>
  <c r="E18" i="1"/>
  <c r="E17" i="1" l="1"/>
  <c r="E41" i="1" s="1"/>
  <c r="E70" i="1" s="1"/>
  <c r="H37" i="79"/>
  <c r="B6" i="79"/>
  <c r="B5" i="79"/>
  <c r="B4" i="79"/>
  <c r="B3" i="79"/>
  <c r="B2" i="79"/>
  <c r="B1" i="79"/>
  <c r="A6" i="77"/>
  <c r="A5" i="77"/>
  <c r="A4" i="77"/>
  <c r="A3" i="77"/>
  <c r="A2" i="77"/>
  <c r="A1" i="77"/>
  <c r="A6" i="76"/>
  <c r="A5" i="76"/>
  <c r="A4" i="76"/>
  <c r="A3" i="76"/>
  <c r="A2" i="76"/>
  <c r="A1" i="76"/>
  <c r="E24" i="75"/>
  <c r="D24" i="75"/>
  <c r="B6" i="75"/>
  <c r="B5" i="75"/>
  <c r="B4" i="75"/>
  <c r="B3" i="75"/>
  <c r="B2" i="75"/>
  <c r="B1" i="75"/>
  <c r="A6" i="74"/>
  <c r="A5" i="74"/>
  <c r="A4" i="74"/>
  <c r="A3" i="74"/>
  <c r="A2" i="74"/>
  <c r="A1" i="74"/>
  <c r="A6" i="73"/>
  <c r="A5" i="73"/>
  <c r="A4" i="73"/>
  <c r="A3" i="73"/>
  <c r="A2" i="73"/>
  <c r="A6" i="72"/>
  <c r="A5" i="72"/>
  <c r="A4" i="72"/>
  <c r="A3" i="72"/>
  <c r="A2" i="72"/>
  <c r="A1" i="72"/>
  <c r="A6" i="71"/>
  <c r="A5" i="71"/>
  <c r="A4" i="71"/>
  <c r="A3" i="71"/>
  <c r="A2" i="71"/>
  <c r="A1" i="71"/>
  <c r="A6" i="70"/>
  <c r="A5" i="70"/>
  <c r="A4" i="70"/>
  <c r="A3" i="70"/>
  <c r="A2" i="70"/>
  <c r="A1" i="70"/>
  <c r="S63" i="69"/>
  <c r="R63" i="69"/>
  <c r="A6" i="69"/>
  <c r="A5" i="69"/>
  <c r="A4" i="69"/>
  <c r="A3" i="69"/>
  <c r="A2" i="69"/>
  <c r="A1" i="69"/>
  <c r="B7" i="68"/>
  <c r="B6" i="68"/>
  <c r="B5" i="68"/>
  <c r="B4" i="68"/>
  <c r="B3" i="68"/>
  <c r="B2" i="68"/>
</calcChain>
</file>

<file path=xl/sharedStrings.xml><?xml version="1.0" encoding="utf-8"?>
<sst xmlns="http://schemas.openxmlformats.org/spreadsheetml/2006/main" count="1344" uniqueCount="929">
  <si>
    <t>20</t>
  </si>
  <si>
    <t>200, 201</t>
  </si>
  <si>
    <t>202, 203</t>
  </si>
  <si>
    <t>204, 205</t>
  </si>
  <si>
    <t>30, 31</t>
  </si>
  <si>
    <t>40</t>
  </si>
  <si>
    <t>400, 401</t>
  </si>
  <si>
    <t>412, 415, 419</t>
  </si>
  <si>
    <t>43</t>
  </si>
  <si>
    <t>44</t>
  </si>
  <si>
    <t>440, 441</t>
  </si>
  <si>
    <t>442, 443, 444</t>
  </si>
  <si>
    <t>445, 446</t>
  </si>
  <si>
    <t>45, 46, 47,
48, 49</t>
  </si>
  <si>
    <t>470, 471, 479</t>
  </si>
  <si>
    <t>480, 481</t>
  </si>
  <si>
    <t>51</t>
  </si>
  <si>
    <t>530</t>
  </si>
  <si>
    <t>002</t>
  </si>
  <si>
    <t>003</t>
  </si>
  <si>
    <t>008</t>
  </si>
  <si>
    <t>009</t>
  </si>
  <si>
    <t>017</t>
  </si>
  <si>
    <t>026</t>
  </si>
  <si>
    <t>027</t>
  </si>
  <si>
    <t>039</t>
  </si>
  <si>
    <t>042</t>
  </si>
  <si>
    <t>053</t>
  </si>
  <si>
    <t>054</t>
  </si>
  <si>
    <t>063</t>
  </si>
  <si>
    <t>075</t>
  </si>
  <si>
    <t>604, 606, 609</t>
  </si>
  <si>
    <t>720</t>
  </si>
  <si>
    <t>721</t>
  </si>
  <si>
    <t>724, 725, 726</t>
  </si>
  <si>
    <t>620</t>
  </si>
  <si>
    <t>621</t>
  </si>
  <si>
    <t>624, 625</t>
  </si>
  <si>
    <t>233</t>
  </si>
  <si>
    <t>234</t>
  </si>
  <si>
    <t>240</t>
  </si>
  <si>
    <t>241</t>
  </si>
  <si>
    <t>258</t>
  </si>
  <si>
    <t>263</t>
  </si>
  <si>
    <t>4.</t>
  </si>
  <si>
    <t>304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</si>
  <si>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</si>
  <si>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</si>
  <si>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</si>
  <si>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</si>
  <si>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</si>
  <si>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</si>
  <si>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</si>
  <si>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</si>
  <si>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</si>
  <si>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</si>
  <si>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</si>
  <si>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</si>
  <si>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</si>
  <si>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</si>
  <si>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</si>
  <si>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A.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</si>
  <si>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</si>
  <si>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</si>
  <si>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</si>
  <si>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</si>
  <si>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</si>
  <si>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</si>
  <si>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</si>
  <si>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</si>
  <si>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</si>
  <si>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</si>
  <si>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</si>
  <si>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</si>
  <si>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6.</t>
  </si>
  <si>
    <t>(+)</t>
  </si>
  <si>
    <t>(-)</t>
  </si>
  <si>
    <t>(–)</t>
  </si>
  <si>
    <t>(+) (–)</t>
  </si>
  <si>
    <t>(u konvertibilnim markama)</t>
  </si>
  <si>
    <t>Redni broj</t>
  </si>
  <si>
    <t>Tekuća godina</t>
  </si>
  <si>
    <t>Prethodna godina</t>
  </si>
  <si>
    <t xml:space="preserve">U Banja Luci </t>
  </si>
  <si>
    <t>M.P.</t>
  </si>
  <si>
    <t>Lice sa licencom</t>
  </si>
  <si>
    <t>Zakonski zastupnik društva za upravljanje investicionim fondom</t>
  </si>
  <si>
    <t xml:space="preserve">Naziv investicionog fonda: </t>
  </si>
  <si>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</si>
  <si>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</si>
  <si>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</si>
  <si>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</si>
  <si>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BILANS TOKOVA GOTOVINE</t>
  </si>
  <si>
    <t>(Izvjestaj o tokovima gotovine investicionog fonda)</t>
  </si>
  <si>
    <t xml:space="preserve">IZVJEŠTAJ O PROMJENAMA NETO IMOVINE INVESTICIONOG FONDA </t>
  </si>
  <si>
    <t>(Izvjestaj o ukupnom rezultatu u periodu)</t>
  </si>
  <si>
    <t>BILANS STANJA INVESTICIONOG FONDA</t>
  </si>
  <si>
    <t>(Izvjestaj o finansijskom polozaju)</t>
  </si>
  <si>
    <t>BILANS USPJEHA INVESTICIONOG FONDA</t>
  </si>
  <si>
    <t xml:space="preserve"> Lice sa licencom</t>
  </si>
  <si>
    <t>SREDSTVA</t>
  </si>
  <si>
    <t>I - Gotovina i gotovinski ekvivalenti</t>
  </si>
  <si>
    <t>II - Ulaganja fonda_x000D_
(003 + 007 + 011 + 016)</t>
  </si>
  <si>
    <t>3. Finansijska sredstva po amortizovanoj vrijednosti_x000D_
(012 do 015)</t>
  </si>
  <si>
    <t>3.2. Depoziti</t>
  </si>
  <si>
    <t>4. Ostala ulaganja</t>
  </si>
  <si>
    <t>III - Potraživanja_x000D_
(018 + 019 + 020 + 021 + 022)</t>
  </si>
  <si>
    <t>2. Potraživanja po osnovu dividendi</t>
  </si>
  <si>
    <t>3. Potraživanja po osnovu datih avansa</t>
  </si>
  <si>
    <t>4. Ostala potraživanja iz aktivnosti fonda</t>
  </si>
  <si>
    <t>5. Potraživanja od društva za upravljanje</t>
  </si>
  <si>
    <t>IV - Odložena poreska sredstva</t>
  </si>
  <si>
    <t>V - Razgraničenja</t>
  </si>
  <si>
    <t>VI - Ostala potraživanja i sredstva</t>
  </si>
  <si>
    <t>A. UKUPNO SREDSTVA_x000D_
(001 + 002 + 017 + 023+ 024 + 025)</t>
  </si>
  <si>
    <t>OBAVEZE</t>
  </si>
  <si>
    <t>I - Obaveze po osnovu poslovanja_x000D_
(028 + 029)</t>
  </si>
  <si>
    <t>1. Obaveze po osnovu ulaganja u hartije od vrijednosti</t>
  </si>
  <si>
    <t>2. Ostale obaveze po osnovu ulaganja</t>
  </si>
  <si>
    <t>II - Obaveze po osnovu troškova poslovanja (031 do_x000D_
035)</t>
  </si>
  <si>
    <t>1. Obaveze prema banci depozitaru</t>
  </si>
  <si>
    <t>2. Obaveze po osnovu naknada članovima nadzornog odbora</t>
  </si>
  <si>
    <t>3. Obaveze po osnovu otkupa udjela</t>
  </si>
  <si>
    <t>4. Obaveze prema investitorima za učešće u dobiti</t>
  </si>
  <si>
    <t>5. Ostale obaveze iz poslovanja</t>
  </si>
  <si>
    <t>1. Obaveze prema društvu za upravljanje</t>
  </si>
  <si>
    <t>2. Obaveza za ulaznu i izlaznu naknadu</t>
  </si>
  <si>
    <t>IV - Finansijske obaveze po fer vrijednosti kroz bilans uspjeha_x000D_
(040 + 041)</t>
  </si>
  <si>
    <t>1. Finansijske obaveze po fer vrijednosti kroz bilans uspjeha</t>
  </si>
  <si>
    <t>2. Derivatne finansijske obaveze</t>
  </si>
  <si>
    <t>1. Dugoročni krediti</t>
  </si>
  <si>
    <t>2. Kratkoročni krediti</t>
  </si>
  <si>
    <t>3. Obaveze po emitovanim dužničkim instrumentima</t>
  </si>
  <si>
    <t>VI - Ostale obaveze (048 do 052)</t>
  </si>
  <si>
    <t>1. Ostale obaveze</t>
  </si>
  <si>
    <t>2. Odložene poreske obaveze</t>
  </si>
  <si>
    <t>3. Razgraničenja</t>
  </si>
  <si>
    <t>4. Obaveze po osnovu članstva</t>
  </si>
  <si>
    <t>5. Rezervisanja</t>
  </si>
  <si>
    <t>B. UKUPNO OBAVEZE_x000D_
(027 + 030 + 036 + 039 + 042 + 047)</t>
  </si>
  <si>
    <t>NETO IMOVINA</t>
  </si>
  <si>
    <t>I - Osnovni kapital_x000D_
(055 – 056 + 057 + 058)</t>
  </si>
  <si>
    <t>1. Akcijski kapital</t>
  </si>
  <si>
    <t>2. Otkupljene sopstvene akcije</t>
  </si>
  <si>
    <t>3. Udjeli</t>
  </si>
  <si>
    <t>4. Neto imovina dobrovoljnog penzijskog fonda</t>
  </si>
  <si>
    <t>II - Rezerve (060 + 061)</t>
  </si>
  <si>
    <t>1. Emisiona premija</t>
  </si>
  <si>
    <t>2. Ostale kapitalne rezerve</t>
  </si>
  <si>
    <t>III - Revalorizacione rezerve (063 do 065)</t>
  </si>
  <si>
    <t>2. Revalorizacione rezerve za instrumente zaštite</t>
  </si>
  <si>
    <t>3. Ostale revalorizacione rezerve</t>
  </si>
  <si>
    <t>IV - Rezerve iz dobiti (067 + 068)</t>
  </si>
  <si>
    <t>1. Zakonske rezerve</t>
  </si>
  <si>
    <t>2. Ostale rezerve</t>
  </si>
  <si>
    <t>V - Dobit (070 + 071)</t>
  </si>
  <si>
    <t>1. Akumulirana, neraspoređena dobit iz ranijih godina</t>
  </si>
  <si>
    <t>2. Dobit tekuće godine</t>
  </si>
  <si>
    <t>VI - Gubitak (073 + 074)</t>
  </si>
  <si>
    <t>1. Akumulirani, nepokriveni gubici iz ranijih godina</t>
  </si>
  <si>
    <t>2. Gubitak tekuće godine</t>
  </si>
  <si>
    <t>V. UKUPNO NETO IMOVINA_x000D_
(054 + 059 + 062 + 066 + 069 – 072)</t>
  </si>
  <si>
    <t>G. BROJ EMITOVANIH AKCIJA / UDJELA</t>
  </si>
  <si>
    <t>D. NETO IMOVINA PO AKCIJI/UDJELU_x000D_
(075/076)</t>
  </si>
  <si>
    <t>Đ. VANBILANSNA EVIDENCIJA</t>
  </si>
  <si>
    <t>1. Vanbilansna aktiva</t>
  </si>
  <si>
    <t>2. Vanbilansna pasiva</t>
  </si>
  <si>
    <t>Pozicija</t>
  </si>
  <si>
    <t>Grupa računa/račun</t>
  </si>
  <si>
    <t>Napomene</t>
  </si>
  <si>
    <t>Oznaka za AOP</t>
  </si>
  <si>
    <t>A. REALIZOVANI PRIHODI I RASHODI</t>
  </si>
  <si>
    <t>I - Poslovni prihodi (202 do 205)</t>
  </si>
  <si>
    <t>1. Prihodi od dividendi</t>
  </si>
  <si>
    <t>2. Prihodi od kamata</t>
  </si>
  <si>
    <t>3. Amortizacija premije /diskonta/ po osnovu hartija od vrijednosti po amortizovanoj vrijednosti</t>
  </si>
  <si>
    <t>4. Ostali poslovni prihodi</t>
  </si>
  <si>
    <t>II - Realizovani dobici (207 do 211)</t>
  </si>
  <si>
    <t>4. Realizovane pozitivne kursne razlike</t>
  </si>
  <si>
    <t>5. Ostali realizovani dobici</t>
  </si>
  <si>
    <t>III - Poslovni rashodi (213 do 218)</t>
  </si>
  <si>
    <t>1. Naknada društvu za upravljanje</t>
  </si>
  <si>
    <t>2. Troškovi kupovine i prodaje hartija od vrijednosti</t>
  </si>
  <si>
    <t>3. Naknada članovima nadzornog odbora</t>
  </si>
  <si>
    <t>4 Naknade banci depozitaru</t>
  </si>
  <si>
    <t>5. Rashodi po osnovu poreza</t>
  </si>
  <si>
    <t>6. Ostali dozvoljeni rashodi fonda</t>
  </si>
  <si>
    <t>IV - Realizovani gubici (220 do 224)</t>
  </si>
  <si>
    <t>4. Realizovane negativne kursne razlike</t>
  </si>
  <si>
    <t>5. Ostali realizovani gubici</t>
  </si>
  <si>
    <t>V - Finansijski prihodi (226)</t>
  </si>
  <si>
    <t>Ostali finansijski prihodi</t>
  </si>
  <si>
    <t>VI - Finansijski rashodi (228 + 229)</t>
  </si>
  <si>
    <t>1. Rashodi po osnovu kamata</t>
  </si>
  <si>
    <t>2. Ostali finansijski rashodi</t>
  </si>
  <si>
    <t>B. REALIZOVANA DOBIT (GUBITAK) PRIJE OPOREZIVANjA</t>
  </si>
  <si>
    <t>1. Realizovana dobit (201 + 206 - 212 - 219 + 225 - 227)</t>
  </si>
  <si>
    <t>V. NEREALIZOVANI DOBICI I GUBICI</t>
  </si>
  <si>
    <t>I - Nerealizovani dobici (233 do 238)</t>
  </si>
  <si>
    <t>1. Nerealizovani dobici od finansijskih sredstava po fer vrijednosti kroz bilans uspjeha po osnovu svođenja na fer vrijednost</t>
  </si>
  <si>
    <t>2. Nerealizovani dobici od finansijskih obaveza po fer vrijednosti kroz bilans uspjeha po osnovu svođenja na fer vrijednost</t>
  </si>
  <si>
    <t>3. Nerealizovane pozitivne kursne razlike</t>
  </si>
  <si>
    <t>4. Nerealizovani dobici po osnovu derivata</t>
  </si>
  <si>
    <t>5. Umanjenje prethodno priznatih kreditnih gubitaka od obezvređenja</t>
  </si>
  <si>
    <t>6. Ostali nerealizovani dobici</t>
  </si>
  <si>
    <t>II - Nerealizovani gubici (240 do 246)</t>
  </si>
  <si>
    <t>1. Nerealizovani gubici od finansijskih sredstava po fer vrijednosti kroz bilans uspjeha po osnovu svođenja na fer vrijednost</t>
  </si>
  <si>
    <t>2. Nerealizovani gubici od finansijskih obaveza po fer vrijednosti kroz bilans uspjeha po osnovu svođenja na fer vrijednost</t>
  </si>
  <si>
    <t>3. Nerealizovane negativne kursne razlike</t>
  </si>
  <si>
    <t>4. Nerealizovani gubici po osnovu derivata</t>
  </si>
  <si>
    <t>7. Ostali nerealizovani gubici</t>
  </si>
  <si>
    <t>1. Ukupna nerealizovana dobit (232 - 239)</t>
  </si>
  <si>
    <t>2. Ukupni nerealizovani gubitak (239 - 232)</t>
  </si>
  <si>
    <t>1 Ukupna dobit prije oporezivanja</t>
  </si>
  <si>
    <t>2. Ukupni gubitak prije oporezivanja</t>
  </si>
  <si>
    <t>E. POREZ NA DOBIT (252 + 253)</t>
  </si>
  <si>
    <t>1. Tekući porez na dobit</t>
  </si>
  <si>
    <t>2. Odloženi porez na dobit</t>
  </si>
  <si>
    <t>1 Ukupna dobit poslije oporezivanja (249 ± 251)</t>
  </si>
  <si>
    <t>2. Ukupni gubitak poslije oporezivanja (250 ± 251)</t>
  </si>
  <si>
    <t>Z. OSTALI UKUPNI REZULTAT (257 + 262)</t>
  </si>
  <si>
    <t>1. Stavke koje mogu biti reklasifikovane u bilans uspjeha (± 258 ± 259 ± 260 - 261)</t>
  </si>
  <si>
    <t>1.1. Povećanje/(smanjenje) fer vrijednosti dužničkih instrumenata po fer vrijednosti kroz ostali ukupni rezultat</t>
  </si>
  <si>
    <t>1.2. Efekti proistekli iz transakcija zaštite</t>
  </si>
  <si>
    <t>1.3. Ostale stavke koje mogu biti reklasifikovane u bilans uspjeha</t>
  </si>
  <si>
    <t>1.4. Porez na dobit koji se odnosi na ove stavke</t>
  </si>
  <si>
    <t>2. Stavke koje neće biti reklasifikovane u bilans uspjeha (± 263 ± 264 - 265)</t>
  </si>
  <si>
    <t>2.1. Povećanje/(smanjenje) fer vrijednosti vlasničkih instrumenata po fer vrijednosti kroz ostali ukupni rezultat</t>
  </si>
  <si>
    <t>2.2. Ostale stavke koje neće biti reklasifikovane u bilans uspjeha</t>
  </si>
  <si>
    <t>2.3. Porez na dobit koji se odnosi na ove stavke</t>
  </si>
  <si>
    <t>I. POVEĆANjE/(SMANjENjE) NETO IMOVINE -_x000D_
UKUPNI REZULTAT</t>
  </si>
  <si>
    <t>Povećanje neto imovine fonda (254 ili 255 ± 256)</t>
  </si>
  <si>
    <t>Smanjenje neto imovine fonda (254 ili 255 ± 256)</t>
  </si>
  <si>
    <t>J. ZARADA PO AKCIJI</t>
  </si>
  <si>
    <t>1. Osnovna zarada po akciji</t>
  </si>
  <si>
    <t>2. Razrijeđena zarada po akciji</t>
  </si>
  <si>
    <t>Promjena na_x000D_
530 (dio)</t>
  </si>
  <si>
    <t>Promjena na_x000D_
531</t>
  </si>
  <si>
    <t>Promjena na_x000D_
532 (dio)</t>
  </si>
  <si>
    <t>Odloženi porez</t>
  </si>
  <si>
    <t>Stanje na dan 31. 12. prethodnog obračunskog perioda</t>
  </si>
  <si>
    <t>Efekti retroaktivne primjene promjene računovodstvenih politika</t>
  </si>
  <si>
    <t>Efekti retroaktivnog prepravljanja iznosa priznatih u skladu sa MRS 8</t>
  </si>
  <si>
    <t>Ponovo iskazano stanje na dan 1.1. tekućeg obračunskog perioda_x000D_
(301 ± 302 ± 303)</t>
  </si>
  <si>
    <t>Dobit/(gubitak) za period</t>
  </si>
  <si>
    <t>Ostali ukupni rezultat za period</t>
  </si>
  <si>
    <t>Ukupni rezultat (± 305 ± 306)</t>
  </si>
  <si>
    <t>Povećanje po osnovu izdatih udjela/akcija</t>
  </si>
  <si>
    <t>Smanjenje po osnovu povlačenja udjela/akcija</t>
  </si>
  <si>
    <t>Smanjenje po osnovu isplata akumuliranih sredstava dobrovoljnog penzijskog fonda</t>
  </si>
  <si>
    <t>Objavljene dividende i drugi vidovi raspodjele dobiti</t>
  </si>
  <si>
    <t>Ostale promjene</t>
  </si>
  <si>
    <t>Broj udjela/akcija fonda u periodu</t>
  </si>
  <si>
    <t>Broj udjela/akcija fonda na početku perioda</t>
  </si>
  <si>
    <t>Izdati udjeli/akcije u toku perioda</t>
  </si>
  <si>
    <t>Povučeni udjeli/akcije u toku perioda</t>
  </si>
  <si>
    <t>Broj udjela/akcija fonda na kraju perioda</t>
  </si>
  <si>
    <t>Odlivi po osnovu ulaganja u finansijska sredstva po fer vrijednosti kroz ostali ukupni rezultat</t>
  </si>
  <si>
    <t>Prilivi od kamata</t>
  </si>
  <si>
    <t>Prilivi od dividendi</t>
  </si>
  <si>
    <t>Odlivi po osnovu plaćenih transakcijskih troškova pri kupovini i prodaji ulaganja</t>
  </si>
  <si>
    <t>Odlivi po osnovu plaćenih naknada depozitaru</t>
  </si>
  <si>
    <t>Odlivi po osnovu plaćenih naknada članovima nadzornog odbora</t>
  </si>
  <si>
    <t>Odlivi po osnovu plaćenog poreza na dobit</t>
  </si>
  <si>
    <t>Ostali prilivi iz poslovnih aktivnosti</t>
  </si>
  <si>
    <t>Ostali odlivi iz poslovnih aktivnosti</t>
  </si>
  <si>
    <t>Prilivi po osnovu izdatih udjela/akcija</t>
  </si>
  <si>
    <t>Odlivi po osnovu povlačenja udjela/akcija</t>
  </si>
  <si>
    <t>Odlivi po osnovu otkupa sopstvenih akcija</t>
  </si>
  <si>
    <t>Odlivi po osnovu isplaćenih dividendi</t>
  </si>
  <si>
    <t>Prilivi po osnovu zaduživanja</t>
  </si>
  <si>
    <t>Odlivi po osnovu otplate dugova</t>
  </si>
  <si>
    <t>Prilivi po osnovu emitovanih dužničkih instrumenata</t>
  </si>
  <si>
    <t>Odlivi po osnovu plaćanja po emitovanim dužničkim instrumentima</t>
  </si>
  <si>
    <t>Ostali prilivi iz finansijskih aktivnosti</t>
  </si>
  <si>
    <t>Ostali odlivi iz finansijskih aktivnosti</t>
  </si>
  <si>
    <t>GOTOVINA I GOTOVINSKI EKVIVALENTI NA POČETKU PERIODA</t>
  </si>
  <si>
    <t>GOTOVINA I GOTOVINSKI EKVIVALENTI NA KRAJU PERIODA_x000D_
(3 + 4 + 5)</t>
  </si>
  <si>
    <t>210, 211, 218 (dio), 219 (dio)</t>
  </si>
  <si>
    <t>212, 213, 218 (dio), 219 (dio)</t>
  </si>
  <si>
    <t>214, 219 (dio)</t>
  </si>
  <si>
    <t>220, 221, 229 (dio)</t>
  </si>
  <si>
    <t>222, 223, 229 (dio)</t>
  </si>
  <si>
    <t>224, 229 (dio)</t>
  </si>
  <si>
    <t>225, 229 (dio)</t>
  </si>
  <si>
    <t>300, 309 (dio)</t>
  </si>
  <si>
    <t>302, 309 (dio)</t>
  </si>
  <si>
    <t>303, 309 (dio)</t>
  </si>
  <si>
    <t>308, 309 (dio)</t>
  </si>
  <si>
    <t>310 do 319</t>
  </si>
  <si>
    <t>330 do 339</t>
  </si>
  <si>
    <t>Ž. UKUPNA DOBIT (GUBITAK) POSLIJE OPO_x000D_REZIVANjA</t>
  </si>
  <si>
    <t>IZVJEŠTAJ O OSTALOM UKUPNOM REZULTA_x000D_TU</t>
  </si>
  <si>
    <t>Povećanje po osnovu uplate penzijskih doprinosa dobrovoljnog penzijskog fonda</t>
  </si>
  <si>
    <t>Stanje na dan 31.12. tekućeg obračunskog perioda (304 ± 307 + 308 – 309 + 310_x000D_– 311 – 312 ± 313)</t>
  </si>
  <si>
    <t>TOKOVI GOTOVINE IZ POSLOVNIH AKTIVNOSTI</t>
  </si>
  <si>
    <t>Prilivi od prodaje finansijskih sredstava po fer vrijednosti kroz bilans uspjeha</t>
  </si>
  <si>
    <t>Prilivi od prodaje finansijskih sredstava po fer vrijednosti kroz ostali ukupni rezultat</t>
  </si>
  <si>
    <t>Odlivi po osnovu plaćenih naknada društvu za upravljanje</t>
  </si>
  <si>
    <t>Neto tok gotovine koji je generisan (korišćen) u poslovnim aktivnostima (401 do 415)</t>
  </si>
  <si>
    <t>TOKOVI GOTOVINE IZ AKTIVNOSTI FINANSIRANjA</t>
  </si>
  <si>
    <t>Prilivi po osnovu uplate penzijskih doprinosa dobrovoljnog penzijskog fonda</t>
  </si>
  <si>
    <t>Odlivi po osnovu isplata akumuliranih sredstava dobrovoljnog penzijskog fonda</t>
  </si>
  <si>
    <t>NETO POVEĆANjE/SMANjENjE GOTOVINE I GOTOVINSKIH EKVIVALENATA (A + B)</t>
  </si>
  <si>
    <t>EFEKTI PROMJENE DEVIZNIH KURSEVA GOTOVINE I GOTOVINSKIH EKVIVALENATA</t>
  </si>
  <si>
    <t>1.1. Vlasnički instrumenti domaćih i stranih emitenata</t>
  </si>
  <si>
    <t>1.2. Dužnički instrumenti domaćih i stranih emitenata</t>
  </si>
  <si>
    <t>2.1. Vlasnički instrumenti domaćih i stranih emitenata</t>
  </si>
  <si>
    <t>2.3. Potraživanja za kamatu od dužničkih instrumenata</t>
  </si>
  <si>
    <t>3.1. Dužnički instrumenti po amortizovanoj vrijednosti</t>
  </si>
  <si>
    <t>3.3. Potraživanja za kamatu od dužničkih instrumenata po amortizovanoj vrijednosti</t>
  </si>
  <si>
    <t>V - Finansijske obaveze po amortizovanoj vrijednosti_x000D_
(043 do 046)</t>
  </si>
  <si>
    <t>1. Revalorizacione rezerve po osnovu revalorizacije finansijskih sredstava po fer vrijednosti kroz ostali ukupni rezultat</t>
  </si>
  <si>
    <t>1. Realizovani dobici od prodaje finansijskih sredstava po fer vrijednosti kroz bilans uspjeha</t>
  </si>
  <si>
    <t>2. Realizovani dobici od prodaje finansijskih sredstava po fer vrijednosti kroz ostali ukupni rezultat</t>
  </si>
  <si>
    <t>3. Realizovani dobici od prodaje finansijskih sredstava po amortizovanoj vrijednosti</t>
  </si>
  <si>
    <t>1. Realizovani gubici na prodaji finansijskih sredstava po fer vrijednosti kroz bilans uspjeha</t>
  </si>
  <si>
    <t>2. Realizovani gubici na prodaji finansijskih sredstava po fer vrijednosti kroz ostali ukupni rezultat</t>
  </si>
  <si>
    <t>3. Realizovani gubici na prodaji finansijskih sredstava po amortizovanoj vrijednosti</t>
  </si>
  <si>
    <t>Đ. UKUPNA DOBIT (GUBITAK) PRIJE OPOREZIVANjA</t>
  </si>
  <si>
    <t>JIB zatvorenog investicionog fonda:</t>
  </si>
  <si>
    <t>1.3. Ostala finansijska sredstva po fer vrijednosti kroz bilans uspjeha</t>
  </si>
  <si>
    <t>2. Finansijska sredstva po fer vrijednosti kroz ostali ukupni rezultat (008 do 010)</t>
  </si>
  <si>
    <t>2.2. Dužnički instrumenti domaćih i stranih emitenata</t>
  </si>
  <si>
    <t>3.4. Ostala finansijska sredstva po amortizovanoj vrijednosti</t>
  </si>
  <si>
    <t>1. Potraživanja po osnovu prodaje hartija od vrijednosti</t>
  </si>
  <si>
    <t>III - Obaveza prema društvu za upravljanje (037 + 038)</t>
  </si>
  <si>
    <t>420 do 429, bez 422
422</t>
  </si>
  <si>
    <t>4. Ostale finansijske obaveze po amortizovanoj vrijednosti</t>
  </si>
  <si>
    <t>Prilivi od prodaje finansijskih sredstava po amortizovanoj vrijednosti</t>
  </si>
  <si>
    <t>Odlivi po osnovu ulaganja u finansijska sredstva po amortizovanoj vrijednosti</t>
  </si>
  <si>
    <t>Neto tok gotovine koji je generisan/korišćen u aktivnostima finansiranja</t>
  </si>
  <si>
    <t>B.</t>
  </si>
  <si>
    <t>5. Kreditni gubici od obezvređenja vrijednosti finansijskih sredstava</t>
  </si>
  <si>
    <t>6. Ispravka vrijednosti ostalih potraživanja i sredstava koji nisu finansijska sredstva</t>
  </si>
  <si>
    <t>D. UKUPNA NEREALIZOVANA DOBIT (GUBITAK) PRIJE OPOREZIVANjA</t>
  </si>
  <si>
    <t>1. Finansijska sredstva po fer vrijednosti kroz bilans uspjeha_x000D_
(004 do 006)</t>
  </si>
  <si>
    <t>2. Realizovani gubitak (201 + 206 - 212 - 219 + 225 -_x000D_227)</t>
  </si>
  <si>
    <t>JIB zatvorenog investicionog fonda: JP-M-6</t>
  </si>
  <si>
    <t>Odlivi po osnovu ulaganja u finansijska sredstva po fer vrijednosti kroz bilans uspjeha</t>
  </si>
  <si>
    <t>Nenad Tomović  Goran Klincov</t>
  </si>
  <si>
    <t>3.</t>
  </si>
  <si>
    <t>2.</t>
  </si>
  <si>
    <t>1.</t>
  </si>
  <si>
    <t>III</t>
  </si>
  <si>
    <t>II</t>
  </si>
  <si>
    <t>I</t>
  </si>
  <si>
    <t>AOP</t>
  </si>
  <si>
    <t>R - Hartije od vrijednosti raspoložive za prodaju</t>
  </si>
  <si>
    <t>B - Hartija od vrijednosti po fer vrijednosti kroz bilans uspjeha,</t>
  </si>
  <si>
    <t>* Klasifikacija (KOD)</t>
  </si>
  <si>
    <t>677</t>
  </si>
  <si>
    <t>666</t>
  </si>
  <si>
    <t>655</t>
  </si>
  <si>
    <t>644</t>
  </si>
  <si>
    <t>633</t>
  </si>
  <si>
    <t>622</t>
  </si>
  <si>
    <t>611</t>
  </si>
  <si>
    <t>III - Ukupna ulaganja u akcije</t>
  </si>
  <si>
    <t>676</t>
  </si>
  <si>
    <t>665</t>
  </si>
  <si>
    <t>654</t>
  </si>
  <si>
    <t>643</t>
  </si>
  <si>
    <t>632</t>
  </si>
  <si>
    <t>610</t>
  </si>
  <si>
    <t>4. Ukupna ulaganja u akcije stranih izdavalaca</t>
  </si>
  <si>
    <t>675</t>
  </si>
  <si>
    <t>664</t>
  </si>
  <si>
    <t>653</t>
  </si>
  <si>
    <t>642</t>
  </si>
  <si>
    <t>631</t>
  </si>
  <si>
    <t>609</t>
  </si>
  <si>
    <t>3. Akcije zatvorenih investicionih fondova</t>
  </si>
  <si>
    <t>674</t>
  </si>
  <si>
    <t>663</t>
  </si>
  <si>
    <t>652</t>
  </si>
  <si>
    <t>641</t>
  </si>
  <si>
    <t>630</t>
  </si>
  <si>
    <t>619</t>
  </si>
  <si>
    <t>608</t>
  </si>
  <si>
    <t xml:space="preserve">2. Prioritetne akcije </t>
  </si>
  <si>
    <t>VOW3</t>
  </si>
  <si>
    <t>B</t>
  </si>
  <si>
    <t>Volkswagen AG Vz</t>
  </si>
  <si>
    <t>TUI1</t>
  </si>
  <si>
    <t>TUI AG</t>
  </si>
  <si>
    <t>TPLF</t>
  </si>
  <si>
    <t>Toplifikacija a.d. Skopje</t>
  </si>
  <si>
    <t>TLSG</t>
  </si>
  <si>
    <t>Telekom Slovenije d.d. Ljubljana</t>
  </si>
  <si>
    <t>TECG</t>
  </si>
  <si>
    <t>Crnogorski telekom a.d. Podgorica</t>
  </si>
  <si>
    <t>SKB</t>
  </si>
  <si>
    <t>KOENIG &amp; BAUER AG</t>
  </si>
  <si>
    <t>NIIS</t>
  </si>
  <si>
    <t>NIS a.d. Novi Sad</t>
  </si>
  <si>
    <t>LHA</t>
  </si>
  <si>
    <t>Deutsche Luthansa AG</t>
  </si>
  <si>
    <t>JGPK</t>
  </si>
  <si>
    <t>Jugopetrol a.d. Podgorica</t>
  </si>
  <si>
    <t>JD</t>
  </si>
  <si>
    <t>JD .com Inc</t>
  </si>
  <si>
    <t>INTC</t>
  </si>
  <si>
    <t>Intel Corporation</t>
  </si>
  <si>
    <t>ILM1</t>
  </si>
  <si>
    <t>Medios AG Berlin</t>
  </si>
  <si>
    <t>GOLD</t>
  </si>
  <si>
    <t>Barrick Gold Corporation</t>
  </si>
  <si>
    <t>FRE</t>
  </si>
  <si>
    <t>Fresenius SE &amp; Co. KgaA</t>
  </si>
  <si>
    <t>Ericsson Nikola Tesla d.d. Zagreb</t>
  </si>
  <si>
    <t>CSIQ</t>
  </si>
  <si>
    <t>Canadian Solar Inc.</t>
  </si>
  <si>
    <t>CLAV</t>
  </si>
  <si>
    <t>Clavister Holding AB</t>
  </si>
  <si>
    <t>C</t>
  </si>
  <si>
    <t>Citigroup Inc.</t>
  </si>
  <si>
    <t>BMY</t>
  </si>
  <si>
    <t>Bristol-Myers Squibb Company</t>
  </si>
  <si>
    <t>BIDU</t>
  </si>
  <si>
    <t>Baidu Inc</t>
  </si>
  <si>
    <t>BABA</t>
  </si>
  <si>
    <t>Alibaba Group Holding Limited</t>
  </si>
  <si>
    <t>ATO</t>
  </si>
  <si>
    <t>Atmos Energy Corporation</t>
  </si>
  <si>
    <t>ALV</t>
  </si>
  <si>
    <t>Allianz SE Munchen</t>
  </si>
  <si>
    <t>AAPL</t>
  </si>
  <si>
    <t>673</t>
  </si>
  <si>
    <t>662</t>
  </si>
  <si>
    <t>651</t>
  </si>
  <si>
    <t>640</t>
  </si>
  <si>
    <t>629</t>
  </si>
  <si>
    <t>618</t>
  </si>
  <si>
    <t>607</t>
  </si>
  <si>
    <t>1. Redovne akcije</t>
  </si>
  <si>
    <t>672</t>
  </si>
  <si>
    <t>661</t>
  </si>
  <si>
    <t>650</t>
  </si>
  <si>
    <t>639</t>
  </si>
  <si>
    <t>628</t>
  </si>
  <si>
    <t>617</t>
  </si>
  <si>
    <t>606</t>
  </si>
  <si>
    <t>II - Akcije stranih izdavalaca</t>
  </si>
  <si>
    <t>671</t>
  </si>
  <si>
    <t>660</t>
  </si>
  <si>
    <t>649</t>
  </si>
  <si>
    <t>638</t>
  </si>
  <si>
    <t>627</t>
  </si>
  <si>
    <t>616</t>
  </si>
  <si>
    <t>605</t>
  </si>
  <si>
    <t>4. Ukupna ulaganja u akcije domaćih izdavalaca</t>
  </si>
  <si>
    <t>670</t>
  </si>
  <si>
    <t>659</t>
  </si>
  <si>
    <t>648</t>
  </si>
  <si>
    <t>637</t>
  </si>
  <si>
    <t>626</t>
  </si>
  <si>
    <t>615</t>
  </si>
  <si>
    <t>604</t>
  </si>
  <si>
    <t>669</t>
  </si>
  <si>
    <t>658</t>
  </si>
  <si>
    <t>647</t>
  </si>
  <si>
    <t>636</t>
  </si>
  <si>
    <t>625</t>
  </si>
  <si>
    <t>614</t>
  </si>
  <si>
    <t>603</t>
  </si>
  <si>
    <t>VLTG-R-A</t>
  </si>
  <si>
    <t>VLPH-R-A</t>
  </si>
  <si>
    <t>Veleprehrana a.d. Banja Luka</t>
  </si>
  <si>
    <t>TLKM-R-A</t>
  </si>
  <si>
    <t>Telekom Srpske a.d. Banja Luka</t>
  </si>
  <si>
    <t>SNCN-R-A</t>
  </si>
  <si>
    <t>Saničani a.d. Prijedor</t>
  </si>
  <si>
    <t>MATE-R-A</t>
  </si>
  <si>
    <t>Matex a.d. Banja Luka</t>
  </si>
  <si>
    <t>IPBL-R-A</t>
  </si>
  <si>
    <t>Industrijske plantaže a.d. Banja Luka</t>
  </si>
  <si>
    <t>HPAL-R-A</t>
  </si>
  <si>
    <t>HETR-R-A</t>
  </si>
  <si>
    <t>Hidroelektrane na Trebišnjici a.d. Trebinje</t>
  </si>
  <si>
    <t>HELV-R-A</t>
  </si>
  <si>
    <t>Hidroelektrane na Vrbasu a.d. Mrkonjić Grad</t>
  </si>
  <si>
    <t>HEDR-R-A</t>
  </si>
  <si>
    <t>Hidroelektrane na Drini a.d. Višegrad</t>
  </si>
  <si>
    <t>CIST-R-A</t>
  </si>
  <si>
    <t>BOKS-R-A</t>
  </si>
  <si>
    <t>Boksit a.d. Milići</t>
  </si>
  <si>
    <t>668</t>
  </si>
  <si>
    <t>657</t>
  </si>
  <si>
    <t>646</t>
  </si>
  <si>
    <t>635</t>
  </si>
  <si>
    <t>624</t>
  </si>
  <si>
    <t>613</t>
  </si>
  <si>
    <t>602</t>
  </si>
  <si>
    <t>667</t>
  </si>
  <si>
    <t>656</t>
  </si>
  <si>
    <t>645</t>
  </si>
  <si>
    <t>634</t>
  </si>
  <si>
    <t>623</t>
  </si>
  <si>
    <t>612</t>
  </si>
  <si>
    <t>601</t>
  </si>
  <si>
    <t>I - Akcije domaćih izdavalaca</t>
  </si>
  <si>
    <t>Oznaka HOV</t>
  </si>
  <si>
    <t>Klasifikacija*</t>
  </si>
  <si>
    <t>Naziv emitenta</t>
  </si>
  <si>
    <t>Učešće u vrijednosti imovine fonda (%)</t>
  </si>
  <si>
    <t>Učešće u vlasništvu izdavaoca (%)</t>
  </si>
  <si>
    <t>Ukupna vrijednost na dan izvještavanja</t>
  </si>
  <si>
    <t>Vrijednost po  akciji na dan izvještavanja</t>
  </si>
  <si>
    <t>Ukupna nabavna vrijednost (2*3)</t>
  </si>
  <si>
    <t>Nabavna vrijednost po akciji</t>
  </si>
  <si>
    <t>Broj akcija</t>
  </si>
  <si>
    <t>Opis</t>
  </si>
  <si>
    <t xml:space="preserve">I - AKCIJE </t>
  </si>
  <si>
    <t>IZVJEŠTAJ O STRUKTURI ULAGANJA INVESTICIONOG FONDA</t>
  </si>
  <si>
    <t>D- Hartije od vrijednosti koje se drže do roka dospjeća</t>
  </si>
  <si>
    <t>732</t>
  </si>
  <si>
    <t>710</t>
  </si>
  <si>
    <t>699</t>
  </si>
  <si>
    <t>688</t>
  </si>
  <si>
    <t>III - Ukupna ulaganja u obveznice:</t>
  </si>
  <si>
    <t>731</t>
  </si>
  <si>
    <t>709</t>
  </si>
  <si>
    <t>698</t>
  </si>
  <si>
    <t>687</t>
  </si>
  <si>
    <t>4. Ukupna ulaganja u obveznice stranih izdavalaca:</t>
  </si>
  <si>
    <t>730</t>
  </si>
  <si>
    <t>719</t>
  </si>
  <si>
    <t>708</t>
  </si>
  <si>
    <t>697</t>
  </si>
  <si>
    <t>686</t>
  </si>
  <si>
    <t>3. Obveznice stranih pravnih lica</t>
  </si>
  <si>
    <t>729</t>
  </si>
  <si>
    <t>718</t>
  </si>
  <si>
    <t>707</t>
  </si>
  <si>
    <t>696</t>
  </si>
  <si>
    <t>685</t>
  </si>
  <si>
    <t>2. Obveznice stranih država</t>
  </si>
  <si>
    <t>728</t>
  </si>
  <si>
    <t>717</t>
  </si>
  <si>
    <t>706</t>
  </si>
  <si>
    <t>695</t>
  </si>
  <si>
    <t>684</t>
  </si>
  <si>
    <t>1. Obveznice međunarodnih finansijskih institucija</t>
  </si>
  <si>
    <t>727</t>
  </si>
  <si>
    <t>716</t>
  </si>
  <si>
    <t>705</t>
  </si>
  <si>
    <t>694</t>
  </si>
  <si>
    <t>683</t>
  </si>
  <si>
    <t>II - Obveznice stranih izdavalaca</t>
  </si>
  <si>
    <t>726</t>
  </si>
  <si>
    <t>715</t>
  </si>
  <si>
    <t>704</t>
  </si>
  <si>
    <t>693</t>
  </si>
  <si>
    <t>682</t>
  </si>
  <si>
    <t>4. Ukupna ulaganja u obveznice domaćih izdavalaca:</t>
  </si>
  <si>
    <t>725</t>
  </si>
  <si>
    <t>714</t>
  </si>
  <si>
    <t>703</t>
  </si>
  <si>
    <t>692</t>
  </si>
  <si>
    <t>681</t>
  </si>
  <si>
    <t>3. Obveznice domaćih pravnih lica</t>
  </si>
  <si>
    <t>724</t>
  </si>
  <si>
    <t>713</t>
  </si>
  <si>
    <t>702</t>
  </si>
  <si>
    <t>691</t>
  </si>
  <si>
    <t>680</t>
  </si>
  <si>
    <t>2. Obveznice jedinica lokalne samouprave i obveznice drugih pravnih lica izdate uz garanciju Vlade Republike Srpske</t>
  </si>
  <si>
    <t>RSRS-O-M</t>
  </si>
  <si>
    <t>R</t>
  </si>
  <si>
    <t>REPUBLIKA SRPSKA</t>
  </si>
  <si>
    <t>RSRS-O-L</t>
  </si>
  <si>
    <t>RSRS-O-K</t>
  </si>
  <si>
    <t>RSRS-O-F</t>
  </si>
  <si>
    <t>RSRS-O-D</t>
  </si>
  <si>
    <t>RSRS-O-A</t>
  </si>
  <si>
    <t>RSDS-O-I</t>
  </si>
  <si>
    <t>RSDS-O-H</t>
  </si>
  <si>
    <t>723</t>
  </si>
  <si>
    <t>712</t>
  </si>
  <si>
    <t>701</t>
  </si>
  <si>
    <t>690</t>
  </si>
  <si>
    <t>679</t>
  </si>
  <si>
    <t>1. Državne obveznice</t>
  </si>
  <si>
    <t>722</t>
  </si>
  <si>
    <t>711</t>
  </si>
  <si>
    <t>700</t>
  </si>
  <si>
    <t>689</t>
  </si>
  <si>
    <t>678</t>
  </si>
  <si>
    <t>I - Obveznice domaćih izdavalaca:</t>
  </si>
  <si>
    <t>Učešće u vrijednosti emisije (%)</t>
  </si>
  <si>
    <t>АОP</t>
  </si>
  <si>
    <t>Ukupna nabavna vrijednost</t>
  </si>
  <si>
    <t>Ukupna nominalna vrijednost</t>
  </si>
  <si>
    <t>II- OBVEZNICE</t>
  </si>
  <si>
    <t xml:space="preserve">IZVJEŠTAJ O STRUKTURI ULAGANJA INVESTICIONOG FONDA </t>
  </si>
  <si>
    <t>817</t>
  </si>
  <si>
    <t>800</t>
  </si>
  <si>
    <t>783</t>
  </si>
  <si>
    <t>766</t>
  </si>
  <si>
    <t>749</t>
  </si>
  <si>
    <t>Ukupna ulaganja u druge HOV</t>
  </si>
  <si>
    <t>816</t>
  </si>
  <si>
    <t>799</t>
  </si>
  <si>
    <t>782</t>
  </si>
  <si>
    <t>765</t>
  </si>
  <si>
    <t>748</t>
  </si>
  <si>
    <t>Ukupna ulaganja u druge hartije od vrijednosti stranih izdavalaca</t>
  </si>
  <si>
    <t>7.</t>
  </si>
  <si>
    <t>815</t>
  </si>
  <si>
    <t>798</t>
  </si>
  <si>
    <t>781</t>
  </si>
  <si>
    <t>764</t>
  </si>
  <si>
    <t>747</t>
  </si>
  <si>
    <t>Ostale hartije od vrijednosti</t>
  </si>
  <si>
    <t>814</t>
  </si>
  <si>
    <t>797</t>
  </si>
  <si>
    <t>780</t>
  </si>
  <si>
    <t>763</t>
  </si>
  <si>
    <t>746</t>
  </si>
  <si>
    <t>Udjeli otvorenih investicionih fondova</t>
  </si>
  <si>
    <t>5.</t>
  </si>
  <si>
    <t>813</t>
  </si>
  <si>
    <t>796</t>
  </si>
  <si>
    <t>779</t>
  </si>
  <si>
    <t>762</t>
  </si>
  <si>
    <t>745</t>
  </si>
  <si>
    <t>Komercijalni zapisi</t>
  </si>
  <si>
    <t>812</t>
  </si>
  <si>
    <t>795</t>
  </si>
  <si>
    <t>778</t>
  </si>
  <si>
    <t>761</t>
  </si>
  <si>
    <t>744</t>
  </si>
  <si>
    <t>Blagajnički zapisi</t>
  </si>
  <si>
    <t>811</t>
  </si>
  <si>
    <t>794</t>
  </si>
  <si>
    <t>777</t>
  </si>
  <si>
    <t>760</t>
  </si>
  <si>
    <t>743</t>
  </si>
  <si>
    <t>Trezorski zapisi</t>
  </si>
  <si>
    <t>810</t>
  </si>
  <si>
    <t>793</t>
  </si>
  <si>
    <t>776</t>
  </si>
  <si>
    <t>759</t>
  </si>
  <si>
    <t>742</t>
  </si>
  <si>
    <t>Depozitne potvrde</t>
  </si>
  <si>
    <t>809</t>
  </si>
  <si>
    <t>792</t>
  </si>
  <si>
    <t>775</t>
  </si>
  <si>
    <t>758</t>
  </si>
  <si>
    <t>741</t>
  </si>
  <si>
    <t>Druge hartije od vrijednosti stranih izdavalaca</t>
  </si>
  <si>
    <t>808</t>
  </si>
  <si>
    <t>791</t>
  </si>
  <si>
    <t>774</t>
  </si>
  <si>
    <t>757</t>
  </si>
  <si>
    <t>740</t>
  </si>
  <si>
    <t>Ukupna ulaganja u druge hartije od vrijednosti domaćih izdavalaca</t>
  </si>
  <si>
    <t>807</t>
  </si>
  <si>
    <t>790</t>
  </si>
  <si>
    <t>773</t>
  </si>
  <si>
    <t>756</t>
  </si>
  <si>
    <t>739</t>
  </si>
  <si>
    <t>806</t>
  </si>
  <si>
    <t>789</t>
  </si>
  <si>
    <t>772</t>
  </si>
  <si>
    <t>755</t>
  </si>
  <si>
    <t>738</t>
  </si>
  <si>
    <t>805</t>
  </si>
  <si>
    <t>788</t>
  </si>
  <si>
    <t>771</t>
  </si>
  <si>
    <t>754</t>
  </si>
  <si>
    <t>737</t>
  </si>
  <si>
    <t>804</t>
  </si>
  <si>
    <t>787</t>
  </si>
  <si>
    <t>770</t>
  </si>
  <si>
    <t>753</t>
  </si>
  <si>
    <t>736</t>
  </si>
  <si>
    <t>803</t>
  </si>
  <si>
    <t>786</t>
  </si>
  <si>
    <t>769</t>
  </si>
  <si>
    <t>752</t>
  </si>
  <si>
    <t>735</t>
  </si>
  <si>
    <t>802</t>
  </si>
  <si>
    <t>785</t>
  </si>
  <si>
    <t>768</t>
  </si>
  <si>
    <t>751</t>
  </si>
  <si>
    <t>734</t>
  </si>
  <si>
    <t>801</t>
  </si>
  <si>
    <t>784</t>
  </si>
  <si>
    <t>767</t>
  </si>
  <si>
    <t>750</t>
  </si>
  <si>
    <t>733</t>
  </si>
  <si>
    <t>Druge hartije od vrijednosti domaćih izdavalaca</t>
  </si>
  <si>
    <t>Učešće u emisiji (%)</t>
  </si>
  <si>
    <t>R.br.</t>
  </si>
  <si>
    <t>DRUGE HARTIJE OD VRIJEDNOSTI</t>
  </si>
  <si>
    <t>III-</t>
  </si>
  <si>
    <t>829</t>
  </si>
  <si>
    <t>825</t>
  </si>
  <si>
    <t>821</t>
  </si>
  <si>
    <t>Ukupni depoziti</t>
  </si>
  <si>
    <t/>
  </si>
  <si>
    <t>828</t>
  </si>
  <si>
    <t>824</t>
  </si>
  <si>
    <t>820</t>
  </si>
  <si>
    <t>Ostali plasmani</t>
  </si>
  <si>
    <t>827</t>
  </si>
  <si>
    <t>823</t>
  </si>
  <si>
    <t>819</t>
  </si>
  <si>
    <t xml:space="preserve">Dugoročni depoziti </t>
  </si>
  <si>
    <t>826</t>
  </si>
  <si>
    <t>822</t>
  </si>
  <si>
    <t>818</t>
  </si>
  <si>
    <t xml:space="preserve">Kratkoročni depoziti </t>
  </si>
  <si>
    <t>DEPOZITI</t>
  </si>
  <si>
    <t>IV-</t>
  </si>
  <si>
    <t>Učešće u obavezama fonda (u %)</t>
  </si>
  <si>
    <t>Učešće u imovini fonda (u %)</t>
  </si>
  <si>
    <t>Negativna vrijednost na dan bilansa</t>
  </si>
  <si>
    <t>Pozitivna vrijednost na dan bilansa</t>
  </si>
  <si>
    <t>Nabavna vrijednost</t>
  </si>
  <si>
    <t>POZICIJA</t>
  </si>
  <si>
    <t>V- DERIVATI</t>
  </si>
  <si>
    <t xml:space="preserve">Nominalna vrijednost koraterala </t>
  </si>
  <si>
    <t>Učešće u ukupnoj imovini fonda (u%)</t>
  </si>
  <si>
    <t>Vrijednost na dan bilansa</t>
  </si>
  <si>
    <t>Korateral ISIN</t>
  </si>
  <si>
    <t>VI- REPO POSLOVI (AKTIVA)</t>
  </si>
  <si>
    <t>Lice sa licencom                         M.P</t>
  </si>
  <si>
    <t>Ukupno</t>
  </si>
  <si>
    <t>Ostala imovina</t>
  </si>
  <si>
    <t>Gotovina i gotovinski ekvivalenti</t>
  </si>
  <si>
    <t xml:space="preserve">Depoziti i plasmani </t>
  </si>
  <si>
    <t>Obveznice</t>
  </si>
  <si>
    <t xml:space="preserve">Akcije </t>
  </si>
  <si>
    <t>IZVJEŠTAJ O STRUKTURI ULAGANJA INVESTICIONOG FONDA PO VRSTAMA</t>
  </si>
  <si>
    <t>Učešće u ukupnoj imovini fonda (u %)</t>
  </si>
  <si>
    <t xml:space="preserve">Pozicija </t>
  </si>
  <si>
    <t>Nominalna vrijednost kolaterala</t>
  </si>
  <si>
    <t>Kolateral ISIN</t>
  </si>
  <si>
    <t>I- REPO POSLOVI (PASIVA)</t>
  </si>
  <si>
    <t>STRUKTURA OBAVEZA PO VRSTAMA INSTRUMENATA</t>
  </si>
  <si>
    <t>Zakonski zastupnik društva za upravljanje fondom</t>
  </si>
  <si>
    <t>III- UKUPNO REALIZOVANI DOBICI (GUBICI)  po osnovu otuđenja</t>
  </si>
  <si>
    <t>2. Prioritetne akcije</t>
  </si>
  <si>
    <t xml:space="preserve">  </t>
  </si>
  <si>
    <t>AKCIJE</t>
  </si>
  <si>
    <t>Realizovani dobitak (gubitak) (5-4)</t>
  </si>
  <si>
    <t>Ukupna prodajna vrijednost</t>
  </si>
  <si>
    <t>Broj hartija</t>
  </si>
  <si>
    <t>Otuđenje HOV iz portfelja po drugom osnovu osim prodaje</t>
  </si>
  <si>
    <t>Datum transakcije</t>
  </si>
  <si>
    <t>II- OTUĐENJA HARTIJA OD VRIJEDNOSTI PO DRUGOM OSNOVU OSIM PRODAJE</t>
  </si>
  <si>
    <t xml:space="preserve">V. UKUPNO REALIZOVNI DOBICI (GUBICI)  NA HARTIJAMA OD VRIJEDNOSTI </t>
  </si>
  <si>
    <t>Amortizovane obveznice i druge dužničke hartije od vrijednosti</t>
  </si>
  <si>
    <t xml:space="preserve">Druge HOV stranih izdavalaca </t>
  </si>
  <si>
    <t>Druge HOV domaćih izdavalaca</t>
  </si>
  <si>
    <t>Udjeli investicionih fondova</t>
  </si>
  <si>
    <t>Obveznice i ostale dužničke hartije od vrijednosti stranih banaka i ostalih pravnih lica</t>
  </si>
  <si>
    <t>Obveznice i ostale dužničke hartije od vrijednosti stranih država i centralnih banaka</t>
  </si>
  <si>
    <t>Obveznice i druge dužničke hartije od vrijednosti stranih izdavalaca</t>
  </si>
  <si>
    <t>Komercijalni zapisi ostalih pravnih lica</t>
  </si>
  <si>
    <t>Obveznice ostalih pravnih lica</t>
  </si>
  <si>
    <t>Depozitne potvrde, komercijalni zapisi, obveznice i druge dužničke HOV</t>
  </si>
  <si>
    <t xml:space="preserve">Obveznice jedinica teritorijalne autonomije i lokalne samouprave i lokalne samouprave i obveznice drugih pravnih lica izdate uz garanciju Vlade Republike Srpske </t>
  </si>
  <si>
    <t>Državne obveznice</t>
  </si>
  <si>
    <t>Obveznice i druge dužničke hartije od vrijednosti domaćih izdavalaca</t>
  </si>
  <si>
    <t>B. OBVEZNICE I DRUGE DUŽNIČKE HARTIJE OD VRIJEDNOSTI</t>
  </si>
  <si>
    <t>3. Akcije investicionih fondova</t>
  </si>
  <si>
    <t>A. AKCIJE</t>
  </si>
  <si>
    <t xml:space="preserve">Broj hartija </t>
  </si>
  <si>
    <t>Prodate i amortizovane hartije od vrijednosti</t>
  </si>
  <si>
    <t xml:space="preserve">I- PRODATE I AMORTIZOVANE HARTIJE OD VRIJEDNOSTI </t>
  </si>
  <si>
    <t>IZVJEŠTAJ O REALIZOVANIM DOBICIMA (GUBICIMA)</t>
  </si>
  <si>
    <t>UKUPNO</t>
  </si>
  <si>
    <t>Ostale HOV (i derivati)</t>
  </si>
  <si>
    <t>Udjeli otvorenih IF</t>
  </si>
  <si>
    <t>Ostali dužnički instrumenti</t>
  </si>
  <si>
    <t>Republika Srpska - izmirenje ratne štete 13 / RSRS-O-M</t>
  </si>
  <si>
    <t>Republika Srpska- izmirenje ratne štete 12 / RSRS-O-L</t>
  </si>
  <si>
    <t>Republika Srpska - izmirenje ratne štete 11 / RSRS-O-K</t>
  </si>
  <si>
    <t>Republika Srpska - izmirenje ratne štete 6 / RSRS-O-F</t>
  </si>
  <si>
    <t>Republika Srpska - izmirenje ratne štete 4 / RSRS-O-D</t>
  </si>
  <si>
    <t>Republika Srpska- stara devizna štednja 9 / RSDS-O-I</t>
  </si>
  <si>
    <t>Republika Srpska - stara devizna štednja 8 / RSDS-O-H</t>
  </si>
  <si>
    <t>Akcije ZIF</t>
  </si>
  <si>
    <t>Prioritetne akcije</t>
  </si>
  <si>
    <t xml:space="preserve">Redovne akcije </t>
  </si>
  <si>
    <t>JD. com Inc / JD</t>
  </si>
  <si>
    <t>Intel Corporation / INTC</t>
  </si>
  <si>
    <t>Citigroup Inc. / C</t>
  </si>
  <si>
    <t>Bristol-Myers Squibb Company / BMY</t>
  </si>
  <si>
    <t>Baidu Inc / BIDU</t>
  </si>
  <si>
    <t>Atmos Energy Corporation / ATO</t>
  </si>
  <si>
    <t>Alibaba Group Holding Limited / BABA</t>
  </si>
  <si>
    <t>Telekom Slovenije d.d. Ljubljana / TLSG</t>
  </si>
  <si>
    <t>Clavister Holding AB / CLAV</t>
  </si>
  <si>
    <t>NIS a.d. Novi Sad / NIIS</t>
  </si>
  <si>
    <t>Toplifikacija a.d. Skopje / TPLF</t>
  </si>
  <si>
    <t>Crnogorski telekom a.d. Podgorica / TECG</t>
  </si>
  <si>
    <t>Jugopetrol a.d. Podgorica / JGPK</t>
  </si>
  <si>
    <t>Allianz SE Munchen / ALV</t>
  </si>
  <si>
    <t>Deutsche Luthansa AG / LHA</t>
  </si>
  <si>
    <t>Volkswagen AG Vz / VOW3</t>
  </si>
  <si>
    <t>Koenig &amp; Bauer AG / SKB</t>
  </si>
  <si>
    <t>Fresenius SE &amp; Co. KgaA / FRE</t>
  </si>
  <si>
    <t>TUI AG / TUI1</t>
  </si>
  <si>
    <t>Medios AG Berlin / ILM1</t>
  </si>
  <si>
    <t>Canadian Solar Inc. / CSIQ</t>
  </si>
  <si>
    <t>Barrick Gold Corporation / GOLD</t>
  </si>
  <si>
    <t>Veleprehrana a.d. Banja Luka / VLPH-R-A</t>
  </si>
  <si>
    <t>Telekom Srpske a.d. Banja Luka / TLKM-R-A</t>
  </si>
  <si>
    <t>Saničani a.d. Prijedor / SNCN-R-A</t>
  </si>
  <si>
    <t>Matex a.d. Banja Luka / MATE-R-A</t>
  </si>
  <si>
    <t>Industrijske plantaže a.d. Banja Luka / IPBL-R-A</t>
  </si>
  <si>
    <t>Hidroelektrane na Trebišnjici a.d. Trebinje / HETR-R-A</t>
  </si>
  <si>
    <t>Hidroelektrane na Vrbasu a.d. Mrkonjić Grad / HELV-R-A</t>
  </si>
  <si>
    <t>Hidroelektrane na Drini a.d. Višegrad / HEDR-R-A</t>
  </si>
  <si>
    <t>Boksit a.d. Milići / BOKS-R-A</t>
  </si>
  <si>
    <t>Amortizacija diskonta (premije) fin.sredstava  koja se drže do roka dospjeća</t>
  </si>
  <si>
    <t>Fer vrijednost</t>
  </si>
  <si>
    <t>Ulaganje po emitentu (naziv i oznaka HOV)</t>
  </si>
  <si>
    <t>Datum zadnje procjene</t>
  </si>
  <si>
    <t>IZVJEŠTAJ O NEREALIZOVANIM DOBICIMA (GUBICIMA)</t>
  </si>
  <si>
    <t>Kristal Invest ad Banja Luka</t>
  </si>
  <si>
    <t>Svrha isplate</t>
  </si>
  <si>
    <t>Iznos isplate</t>
  </si>
  <si>
    <t>Prezime i ime povezanog lica</t>
  </si>
  <si>
    <t>III - Ukupni prihodi (I+II)</t>
  </si>
  <si>
    <t>Ukupno prihod od kamata</t>
  </si>
  <si>
    <t>Prihod od kamate</t>
  </si>
  <si>
    <t>Period držanja</t>
  </si>
  <si>
    <t>Nominalna vrijednost obveznica</t>
  </si>
  <si>
    <t xml:space="preserve">Naziv povezanog lica                                     </t>
  </si>
  <si>
    <t>Red. br.</t>
  </si>
  <si>
    <t>II - Prihodi po osnovu kamata od ulaganja u povezana lica</t>
  </si>
  <si>
    <t>Ukupno prihod od dividendi</t>
  </si>
  <si>
    <t>Prihod od dividendi</t>
  </si>
  <si>
    <t>Dividenda/akcija</t>
  </si>
  <si>
    <t>Broj držanih akcija</t>
  </si>
  <si>
    <t>I - Prihodi po osnovu dividendi od ulaganja u povezana lica</t>
  </si>
  <si>
    <t>Neralizovani dobitak (gubitak)</t>
  </si>
  <si>
    <t>Fer vrijednost na dan bilansa</t>
  </si>
  <si>
    <t>Nabavna vrijednost akcija</t>
  </si>
  <si>
    <t>I - ULAGANJA U POVEZANA LICA</t>
  </si>
  <si>
    <t xml:space="preserve">IZVJEŠTAJ O TRANSAKCIJAMA S POVEZANIM LICIMA       </t>
  </si>
  <si>
    <t>Napomena</t>
  </si>
  <si>
    <t>Medtronic plc</t>
  </si>
  <si>
    <t>MDT</t>
  </si>
  <si>
    <t>RSDS-O-J</t>
  </si>
  <si>
    <t>II- GARANTNI ULOG</t>
  </si>
  <si>
    <t>Medtronic plc / MDT</t>
  </si>
  <si>
    <t>Rep. Srpska stara devizna stednja 10 / RSDS-O-J</t>
  </si>
  <si>
    <t>OAIF Future fund</t>
  </si>
  <si>
    <t xml:space="preserve">Nenad Tomović </t>
  </si>
  <si>
    <t>Goran Klincov</t>
  </si>
  <si>
    <t>Naziv društva za upravljanje investicionim fondom: DUIF Kristal invest A.D. Banja Luka</t>
  </si>
  <si>
    <t>XII</t>
  </si>
  <si>
    <t>XIII</t>
  </si>
  <si>
    <t>XVII</t>
  </si>
  <si>
    <t>XIV</t>
  </si>
  <si>
    <t>XVI</t>
  </si>
  <si>
    <t>XVIII</t>
  </si>
  <si>
    <t>XIX</t>
  </si>
  <si>
    <t>VIII</t>
  </si>
  <si>
    <t>V</t>
  </si>
  <si>
    <t>VI</t>
  </si>
  <si>
    <t>X</t>
  </si>
  <si>
    <t>VII</t>
  </si>
  <si>
    <t>IX</t>
  </si>
  <si>
    <t>XXII</t>
  </si>
  <si>
    <t>Bojan Blagojević, broj licence 0256/23</t>
  </si>
  <si>
    <t>ERNT-R-A</t>
  </si>
  <si>
    <t>WMB</t>
  </si>
  <si>
    <t>TUI AG BZR</t>
  </si>
  <si>
    <t>ERNT HRK</t>
  </si>
  <si>
    <t>Ericsson Nikola Tesla d.d. Zagreb / ERNT-R-A</t>
  </si>
  <si>
    <t>IZVJEŠTAJ O FINANSIJSKIM POKAZATELJIMA PO UDJELU ILI AKCIJI INVESTICIONOG FONDA</t>
  </si>
  <si>
    <t>Pozicija imovine</t>
  </si>
  <si>
    <t>Vrijednost neto imovine po udjelu/akciji fonda na početku perioda</t>
  </si>
  <si>
    <t>Neto imovina fonda na početku perioda</t>
  </si>
  <si>
    <t>Broj udjela/akcija na početku perioda</t>
  </si>
  <si>
    <t>Vrijednost udjela na početku perioda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</si>
  <si>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</si>
  <si>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</si>
  <si>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</si>
  <si>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</si>
  <si>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Finansijski pokazatelji</t>
  </si>
  <si>
    <t>Odnos rashoda i prosječne neto imovine</t>
  </si>
  <si>
    <t xml:space="preserve">Odnos realizovane dobiti od ulaganja i prosječne neto imovine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</si>
  <si>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</si>
  <si>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</si>
  <si>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</si>
  <si>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</si>
  <si>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MRO</t>
  </si>
  <si>
    <t>za period 01.01.-30.09.2023 godine</t>
  </si>
  <si>
    <t>na dan 30.09.2023  godine</t>
  </si>
  <si>
    <t>na dan 30.09.2023 godine</t>
  </si>
  <si>
    <t>SR Njemačka</t>
  </si>
  <si>
    <t>BO80</t>
  </si>
  <si>
    <t>na dan 30.09.2023. godine</t>
  </si>
  <si>
    <t>IMOVINE na dan 30.09.2023 godine</t>
  </si>
  <si>
    <t xml:space="preserve"> na dan 30.09.2023  godine</t>
  </si>
  <si>
    <t>INVESTICIONOG FONDA za period  01.01 - 30.09.2023 godine</t>
  </si>
  <si>
    <t>INVESTICIONOG FONDA  za period 01.01.- 30.09.2023 godine</t>
  </si>
  <si>
    <t>Deutschland, Bundesrepublik / BO80</t>
  </si>
  <si>
    <t>Na dan 30.09.2023</t>
  </si>
  <si>
    <t>II- PRIHODI OD POVEZANIH LICA za period od 01.01. do 30.09.2023.</t>
  </si>
  <si>
    <t>III-ISPLATE POVEZANIM LICIMA za period od 01.01.-30.09.2023.</t>
  </si>
  <si>
    <t xml:space="preserve">od 30.09.2023.  godine </t>
  </si>
  <si>
    <t>za period 01.01.2023. -  30.09.2023. god.</t>
  </si>
  <si>
    <t xml:space="preserve"> za period od 01.01.2023. - 30.09.2023. godine</t>
  </si>
  <si>
    <t>UPRAVLJAČKA I IZLAZNA NAKNADA</t>
  </si>
  <si>
    <t>Naziv investicionog fonda: OAIF Future fund</t>
  </si>
  <si>
    <t>Revalorizacija fin. sredstava po fer vrijednosti kroz ostali ukupni rezultat</t>
  </si>
  <si>
    <t>Rev. rezerve po osnovu instrumenata zaštite</t>
  </si>
  <si>
    <t>Kumulativni nerealizovani  dobitak (gubitak) priznat kroz bilans uspjeha</t>
  </si>
  <si>
    <t>Neralizovani dobitak (gubitak) priznat kroz bilans uspjeha za tekući period</t>
  </si>
  <si>
    <t>Dana, 09.10.2023.</t>
  </si>
  <si>
    <t>Dana 09.10.2023.</t>
  </si>
  <si>
    <t xml:space="preserve">                                                      Bojan Blagojević, broj licence 0256/23</t>
  </si>
  <si>
    <t>Bojan Blagojević,                            broj licence 0256/23</t>
  </si>
  <si>
    <t>Bojan Blagojević,                           broj licence 0256/23</t>
  </si>
  <si>
    <t>Nenad Tomović     Goran Klincov</t>
  </si>
  <si>
    <t>XI</t>
  </si>
  <si>
    <t>XX-1</t>
  </si>
  <si>
    <t>XX-2</t>
  </si>
  <si>
    <t>XXI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</si>
</sst>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\ _K_M_-;\-* #,##0.00\ _K_M_-;_-* &quot;-&quot;??\ _K_M_-;_-@_-"/>
    <numFmt numFmtId="164" formatCode="#,##0.0000"/>
    <numFmt numFmtId="165" formatCode="000"/>
    <numFmt numFmtId="166" formatCode="_(* #,##0.00_);_(* \(#,##0.00\);_(* &quot;-&quot;??_);_(@_)"/>
    <numFmt numFmtId="167" formatCode="_(* #,##0.0000_);_(* \(#,##0.0000\);_(* &quot;-&quot;??_);_(@_)"/>
    <numFmt numFmtId="168" formatCode="_(* #,##0_);_(* \(#,##0\);_(* &quot;-&quot;??_);_(@_)"/>
    <numFmt numFmtId="169" formatCode="_(* #,##0.000000_);_(* \(#,##0.000000\);_(* &quot;-&quot;??_);_(@_)"/>
    <numFmt numFmtId="170" formatCode="_-* #,##0_-;\-* #,##0_-;_-* &quot;-&quot;??_-;_-@_-"/>
    <numFmt numFmtId="171" formatCode="#,##0.000000\ _D_i_n_."/>
    <numFmt numFmtId="172" formatCode="_-* #,##0.00_-;\-* #,##0.00_-;_-* &quot;-&quot;??_-;_-@_-"/>
    <numFmt numFmtId="173" formatCode="_-* #,##0.0000\ _K_M_-;\-* #,##0.0000\ _K_M_-;_-* &quot;-&quot;????\ _K_M_-;_-@_-"/>
    <numFmt numFmtId="174" formatCode="_-* #,##0\ _K_M_-;\-* #,##0\ _K_M_-;_-* &quot;-&quot;??\ _K_M_-;_-@_-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Calibri"/>
      <family val="2"/>
      <charset val="238"/>
    </font>
    <font>
      <sz val="2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</borders>
  <cellStyleXfs count="8">
    <xf numFmtId="0" fontId="0" fillId="0" borderId="0"/>
    <xf numFmtId="0" fontId="5" fillId="0" borderId="0"/>
    <xf numFmtId="0" fontId="6" fillId="0" borderId="0"/>
    <xf numFmtId="0" fontId="7" fillId="0" borderId="0"/>
    <xf numFmtId="0" fontId="8" fillId="0" borderId="0"/>
    <xf numFmtId="0" fontId="5" fillId="0" borderId="0"/>
    <xf numFmtId="0" fontId="9" fillId="0" borderId="0"/>
    <xf numFmtId="0" fontId="5" fillId="0" borderId="0"/>
  </cellStyleXfs>
  <cellXfs count="280">
    <xf numFmtId="0" fontId="0" fillId="0" borderId="0" xfId="0"/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left"/>
    </xf>
    <xf numFmtId="0" fontId="2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4" fillId="0" borderId="1" xfId="0" applyFont="1" applyBorder="1" applyAlignment="1">
      <alignment wrapText="1"/>
    </xf>
    <xf numFmtId="0" fontId="3" fillId="2" borderId="0" xfId="0" applyNumberFormat="1" applyFont="1" applyFill="1" applyBorder="1" applyAlignment="1" applyProtection="1">
      <alignment horizontal="right"/>
    </xf>
    <xf numFmtId="0" fontId="3" fillId="2" borderId="2" xfId="0" applyNumberFormat="1" applyFont="1" applyFill="1" applyBorder="1" applyAlignment="1" applyProtection="1">
      <alignment horizontal="right"/>
    </xf>
    <xf numFmtId="0" fontId="4" fillId="0" borderId="0" xfId="0" applyFont="1" applyAlignment="1">
      <alignment wrapText="1"/>
    </xf>
    <xf numFmtId="0" fontId="3" fillId="2" borderId="0" xfId="0" applyNumberFormat="1" applyFont="1" applyFill="1" applyBorder="1" applyAlignment="1" applyProtection="1">
      <alignment horizontal="center"/>
    </xf>
    <xf numFmtId="0" fontId="3" fillId="2" borderId="0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/>
    <xf numFmtId="3" fontId="0" fillId="0" borderId="1" xfId="0" applyNumberFormat="1" applyFont="1" applyBorder="1"/>
    <xf numFmtId="0" fontId="1" fillId="2" borderId="0" xfId="0" applyNumberFormat="1" applyFont="1" applyFill="1" applyBorder="1" applyAlignment="1" applyProtection="1">
      <alignment horizontal="left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3" fontId="0" fillId="0" borderId="0" xfId="0" applyNumberFormat="1" applyFont="1"/>
    <xf numFmtId="0" fontId="0" fillId="0" borderId="1" xfId="0" applyFont="1" applyBorder="1" applyAlignment="1">
      <alignment horizontal="left" wrapText="1"/>
    </xf>
    <xf numFmtId="0" fontId="3" fillId="2" borderId="0" xfId="0" applyNumberFormat="1" applyFont="1" applyFill="1" applyBorder="1" applyAlignment="1" applyProtection="1">
      <alignment wrapText="1"/>
    </xf>
    <xf numFmtId="0" fontId="3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wrapText="1"/>
    </xf>
    <xf numFmtId="164" fontId="0" fillId="0" borderId="1" xfId="0" applyNumberFormat="1" applyFont="1" applyBorder="1"/>
    <xf numFmtId="0" fontId="0" fillId="0" borderId="1" xfId="0" applyFont="1" applyBorder="1" applyAlignment="1">
      <alignment horizontal="center"/>
    </xf>
    <xf numFmtId="3" fontId="4" fillId="0" borderId="1" xfId="0" applyNumberFormat="1" applyFont="1" applyFill="1" applyBorder="1"/>
    <xf numFmtId="0" fontId="0" fillId="0" borderId="0" xfId="0" applyFont="1" applyAlignment="1">
      <alignment horizontal="left"/>
    </xf>
    <xf numFmtId="165" fontId="0" fillId="0" borderId="1" xfId="0" applyNumberFormat="1" applyFont="1" applyBorder="1" applyAlignment="1">
      <alignment horizontal="left"/>
    </xf>
    <xf numFmtId="3" fontId="0" fillId="0" borderId="1" xfId="0" applyNumberFormat="1" applyFont="1" applyFill="1" applyBorder="1"/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3" fontId="4" fillId="0" borderId="1" xfId="0" applyNumberFormat="1" applyFont="1" applyBorder="1"/>
    <xf numFmtId="3" fontId="0" fillId="0" borderId="1" xfId="0" applyNumberFormat="1" applyFont="1" applyBorder="1" applyAlignment="1">
      <alignment vertical="top"/>
    </xf>
    <xf numFmtId="0" fontId="0" fillId="0" borderId="0" xfId="0" applyFont="1" applyAlignment="1">
      <alignment wrapText="1"/>
    </xf>
    <xf numFmtId="0" fontId="1" fillId="2" borderId="0" xfId="0" applyNumberFormat="1" applyFont="1" applyFill="1" applyBorder="1" applyAlignment="1" applyProtection="1">
      <alignment horizontal="left" wrapText="1"/>
    </xf>
    <xf numFmtId="0" fontId="4" fillId="0" borderId="1" xfId="0" applyFont="1" applyBorder="1" applyAlignment="1">
      <alignment horizontal="right"/>
    </xf>
    <xf numFmtId="0" fontId="10" fillId="2" borderId="0" xfId="6" applyNumberFormat="1" applyFont="1" applyFill="1" applyBorder="1" applyAlignment="1" applyProtection="1"/>
    <xf numFmtId="0" fontId="10" fillId="0" borderId="0" xfId="6" applyNumberFormat="1" applyFont="1" applyFill="1" applyBorder="1" applyAlignment="1" applyProtection="1"/>
    <xf numFmtId="0" fontId="10" fillId="2" borderId="0" xfId="6" applyNumberFormat="1" applyFont="1" applyFill="1" applyBorder="1" applyAlignment="1" applyProtection="1">
      <alignment horizontal="center"/>
    </xf>
    <xf numFmtId="0" fontId="10" fillId="2" borderId="3" xfId="6" applyNumberFormat="1" applyFont="1" applyFill="1" applyBorder="1" applyAlignment="1" applyProtection="1">
      <alignment horizontal="center" wrapText="1"/>
    </xf>
    <xf numFmtId="0" fontId="10" fillId="2" borderId="3" xfId="6" applyNumberFormat="1" applyFont="1" applyFill="1" applyBorder="1" applyAlignment="1" applyProtection="1">
      <alignment horizontal="center" vertical="center" wrapText="1"/>
    </xf>
    <xf numFmtId="0" fontId="10" fillId="2" borderId="3" xfId="6" applyNumberFormat="1" applyFont="1" applyFill="1" applyBorder="1" applyAlignment="1" applyProtection="1">
      <alignment horizontal="center" vertical="top" wrapText="1"/>
    </xf>
    <xf numFmtId="0" fontId="10" fillId="2" borderId="3" xfId="6" applyNumberFormat="1" applyFont="1" applyFill="1" applyBorder="1" applyAlignment="1" applyProtection="1">
      <alignment vertical="top" wrapText="1"/>
    </xf>
    <xf numFmtId="3" fontId="10" fillId="2" borderId="3" xfId="6" applyNumberFormat="1" applyFont="1" applyFill="1" applyBorder="1" applyAlignment="1" applyProtection="1">
      <alignment horizontal="right" vertical="top" wrapText="1"/>
    </xf>
    <xf numFmtId="3" fontId="10" fillId="2" borderId="3" xfId="6" applyNumberFormat="1" applyFont="1" applyFill="1" applyBorder="1" applyAlignment="1" applyProtection="1">
      <alignment horizontal="right" vertical="center" wrapText="1"/>
    </xf>
    <xf numFmtId="164" fontId="10" fillId="2" borderId="3" xfId="6" applyNumberFormat="1" applyFont="1" applyFill="1" applyBorder="1" applyAlignment="1" applyProtection="1">
      <alignment horizontal="right" vertical="center" wrapText="1"/>
    </xf>
    <xf numFmtId="0" fontId="10" fillId="0" borderId="0" xfId="6" applyNumberFormat="1" applyFont="1" applyFill="1" applyBorder="1" applyAlignment="1" applyProtection="1">
      <alignment horizontal="center"/>
    </xf>
    <xf numFmtId="164" fontId="10" fillId="2" borderId="3" xfId="6" applyNumberFormat="1" applyFont="1" applyFill="1" applyBorder="1" applyAlignment="1" applyProtection="1">
      <alignment horizontal="right"/>
    </xf>
    <xf numFmtId="0" fontId="10" fillId="2" borderId="0" xfId="6" applyNumberFormat="1" applyFont="1" applyFill="1" applyBorder="1" applyAlignment="1" applyProtection="1">
      <alignment horizontal="right"/>
    </xf>
    <xf numFmtId="0" fontId="9" fillId="0" borderId="0" xfId="6"/>
    <xf numFmtId="0" fontId="10" fillId="2" borderId="0" xfId="6" applyNumberFormat="1" applyFont="1" applyFill="1" applyBorder="1" applyAlignment="1" applyProtection="1">
      <alignment horizontal="left" vertical="center"/>
    </xf>
    <xf numFmtId="0" fontId="10" fillId="2" borderId="0" xfId="6" applyNumberFormat="1" applyFont="1" applyFill="1" applyBorder="1" applyAlignment="1" applyProtection="1">
      <alignment horizontal="center" vertical="center"/>
    </xf>
    <xf numFmtId="168" fontId="10" fillId="2" borderId="0" xfId="6" applyNumberFormat="1" applyFont="1" applyFill="1" applyBorder="1" applyAlignment="1" applyProtection="1">
      <alignment vertical="center"/>
    </xf>
    <xf numFmtId="167" fontId="10" fillId="2" borderId="0" xfId="6" applyNumberFormat="1" applyFont="1" applyFill="1" applyBorder="1" applyAlignment="1" applyProtection="1">
      <alignment horizontal="right"/>
    </xf>
    <xf numFmtId="166" fontId="10" fillId="2" borderId="0" xfId="6" applyNumberFormat="1" applyFont="1" applyFill="1" applyBorder="1" applyAlignment="1" applyProtection="1">
      <alignment horizontal="right"/>
    </xf>
    <xf numFmtId="168" fontId="10" fillId="2" borderId="0" xfId="6" applyNumberFormat="1" applyFont="1" applyFill="1" applyBorder="1" applyAlignment="1" applyProtection="1">
      <alignment horizontal="right"/>
    </xf>
    <xf numFmtId="0" fontId="10" fillId="2" borderId="0" xfId="6" applyNumberFormat="1" applyFont="1" applyFill="1" applyBorder="1" applyAlignment="1" applyProtection="1">
      <alignment horizontal="center" wrapText="1"/>
    </xf>
    <xf numFmtId="0" fontId="12" fillId="2" borderId="0" xfId="6" applyNumberFormat="1" applyFont="1" applyFill="1" applyBorder="1" applyAlignment="1" applyProtection="1">
      <alignment horizontal="left" vertical="center"/>
    </xf>
    <xf numFmtId="0" fontId="12" fillId="2" borderId="0" xfId="6" applyNumberFormat="1" applyFont="1" applyFill="1" applyBorder="1" applyAlignment="1" applyProtection="1">
      <alignment horizontal="center" vertical="center"/>
    </xf>
    <xf numFmtId="0" fontId="12" fillId="2" borderId="0" xfId="6" applyNumberFormat="1" applyFont="1" applyFill="1" applyBorder="1" applyAlignment="1" applyProtection="1">
      <alignment horizontal="center"/>
    </xf>
    <xf numFmtId="168" fontId="12" fillId="2" borderId="0" xfId="6" applyNumberFormat="1" applyFont="1" applyFill="1" applyBorder="1" applyAlignment="1" applyProtection="1">
      <alignment vertical="center"/>
    </xf>
    <xf numFmtId="0" fontId="12" fillId="2" borderId="0" xfId="6" applyNumberFormat="1" applyFont="1" applyFill="1" applyBorder="1" applyAlignment="1" applyProtection="1">
      <alignment horizontal="right"/>
    </xf>
    <xf numFmtId="167" fontId="12" fillId="2" borderId="0" xfId="6" applyNumberFormat="1" applyFont="1" applyFill="1" applyBorder="1" applyAlignment="1" applyProtection="1">
      <alignment horizontal="right"/>
    </xf>
    <xf numFmtId="166" fontId="12" fillId="2" borderId="0" xfId="6" applyNumberFormat="1" applyFont="1" applyFill="1" applyBorder="1" applyAlignment="1" applyProtection="1">
      <alignment horizontal="right"/>
    </xf>
    <xf numFmtId="168" fontId="12" fillId="2" borderId="0" xfId="6" applyNumberFormat="1" applyFont="1" applyFill="1" applyBorder="1" applyAlignment="1" applyProtection="1">
      <alignment horizontal="right"/>
    </xf>
    <xf numFmtId="0" fontId="10" fillId="2" borderId="0" xfId="6" applyNumberFormat="1" applyFont="1" applyFill="1" applyBorder="1" applyAlignment="1" applyProtection="1">
      <alignment wrapText="1"/>
    </xf>
    <xf numFmtId="0" fontId="10" fillId="2" borderId="4" xfId="6" applyNumberFormat="1" applyFont="1" applyFill="1" applyBorder="1" applyAlignment="1" applyProtection="1"/>
    <xf numFmtId="168" fontId="10" fillId="2" borderId="3" xfId="6" applyNumberFormat="1" applyFont="1" applyFill="1" applyBorder="1" applyAlignment="1" applyProtection="1">
      <alignment horizontal="center" vertical="center" wrapText="1"/>
    </xf>
    <xf numFmtId="0" fontId="10" fillId="2" borderId="3" xfId="6" applyNumberFormat="1" applyFont="1" applyFill="1" applyBorder="1" applyAlignment="1" applyProtection="1">
      <alignment horizontal="left" vertical="center" wrapText="1"/>
    </xf>
    <xf numFmtId="0" fontId="10" fillId="2" borderId="3" xfId="6" applyNumberFormat="1" applyFont="1" applyFill="1" applyBorder="1" applyAlignment="1" applyProtection="1">
      <alignment horizontal="center" vertical="center"/>
    </xf>
    <xf numFmtId="168" fontId="10" fillId="2" borderId="3" xfId="6" applyNumberFormat="1" applyFont="1" applyFill="1" applyBorder="1" applyAlignment="1" applyProtection="1">
      <alignment vertical="center"/>
    </xf>
    <xf numFmtId="2" fontId="10" fillId="2" borderId="3" xfId="6" applyNumberFormat="1" applyFont="1" applyFill="1" applyBorder="1" applyAlignment="1" applyProtection="1">
      <alignment horizontal="right" vertical="top" wrapText="1"/>
    </xf>
    <xf numFmtId="167" fontId="10" fillId="2" borderId="3" xfId="6" applyNumberFormat="1" applyFont="1" applyFill="1" applyBorder="1" applyAlignment="1" applyProtection="1">
      <alignment horizontal="right" vertical="top"/>
    </xf>
    <xf numFmtId="166" fontId="10" fillId="2" borderId="3" xfId="6" applyNumberFormat="1" applyFont="1" applyFill="1" applyBorder="1" applyAlignment="1" applyProtection="1">
      <alignment horizontal="right" vertical="top" wrapText="1"/>
    </xf>
    <xf numFmtId="166" fontId="10" fillId="2" borderId="3" xfId="6" applyNumberFormat="1" applyFont="1" applyFill="1" applyBorder="1" applyAlignment="1" applyProtection="1">
      <alignment horizontal="right" vertical="top"/>
    </xf>
    <xf numFmtId="167" fontId="10" fillId="2" borderId="3" xfId="6" applyNumberFormat="1" applyFont="1" applyFill="1" applyBorder="1" applyAlignment="1" applyProtection="1">
      <alignment horizontal="right" vertical="center" wrapText="1"/>
    </xf>
    <xf numFmtId="166" fontId="10" fillId="2" borderId="3" xfId="6" applyNumberFormat="1" applyFont="1" applyFill="1" applyBorder="1" applyAlignment="1" applyProtection="1">
      <alignment horizontal="right" vertical="center" wrapText="1"/>
    </xf>
    <xf numFmtId="169" fontId="10" fillId="2" borderId="4" xfId="6" applyNumberFormat="1" applyFont="1" applyFill="1" applyBorder="1" applyAlignment="1" applyProtection="1"/>
    <xf numFmtId="0" fontId="10" fillId="2" borderId="0" xfId="6" applyNumberFormat="1" applyFont="1" applyFill="1" applyBorder="1" applyAlignment="1" applyProtection="1">
      <alignment horizontal="left" vertical="center" wrapText="1"/>
    </xf>
    <xf numFmtId="0" fontId="10" fillId="2" borderId="0" xfId="6" applyNumberFormat="1" applyFont="1" applyFill="1" applyBorder="1" applyAlignment="1" applyProtection="1">
      <alignment horizontal="center" vertical="top" wrapText="1"/>
    </xf>
    <xf numFmtId="168" fontId="10" fillId="2" borderId="0" xfId="6" applyNumberFormat="1" applyFont="1" applyFill="1" applyBorder="1" applyAlignment="1" applyProtection="1">
      <alignment vertical="center" wrapText="1"/>
    </xf>
    <xf numFmtId="1" fontId="10" fillId="2" borderId="0" xfId="6" applyNumberFormat="1" applyFont="1" applyFill="1" applyBorder="1" applyAlignment="1" applyProtection="1">
      <alignment horizontal="right" vertical="top" wrapText="1"/>
    </xf>
    <xf numFmtId="167" fontId="10" fillId="2" borderId="0" xfId="6" applyNumberFormat="1" applyFont="1" applyFill="1" applyBorder="1" applyAlignment="1" applyProtection="1">
      <alignment horizontal="right" wrapText="1"/>
    </xf>
    <xf numFmtId="167" fontId="10" fillId="2" borderId="0" xfId="6" applyNumberFormat="1" applyFont="1" applyFill="1" applyBorder="1" applyAlignment="1" applyProtection="1">
      <alignment horizontal="right" vertical="top"/>
    </xf>
    <xf numFmtId="169" fontId="10" fillId="2" borderId="0" xfId="6" applyNumberFormat="1" applyFont="1" applyFill="1" applyBorder="1" applyAlignment="1" applyProtection="1"/>
    <xf numFmtId="166" fontId="10" fillId="2" borderId="0" xfId="6" applyNumberFormat="1" applyFont="1" applyFill="1" applyBorder="1" applyAlignment="1" applyProtection="1">
      <alignment horizontal="right" vertical="top"/>
    </xf>
    <xf numFmtId="168" fontId="10" fillId="2" borderId="0" xfId="6" applyNumberFormat="1" applyFont="1" applyFill="1" applyBorder="1" applyAlignment="1" applyProtection="1">
      <alignment horizontal="right" vertical="top" wrapText="1"/>
    </xf>
    <xf numFmtId="166" fontId="10" fillId="2" borderId="0" xfId="6" applyNumberFormat="1" applyFont="1" applyFill="1" applyBorder="1" applyAlignment="1" applyProtection="1"/>
    <xf numFmtId="0" fontId="10" fillId="2" borderId="0" xfId="6" applyNumberFormat="1" applyFont="1" applyFill="1" applyBorder="1" applyAlignment="1" applyProtection="1">
      <alignment horizontal="left" wrapText="1"/>
    </xf>
    <xf numFmtId="0" fontId="10" fillId="2" borderId="0" xfId="6" applyNumberFormat="1" applyFont="1" applyFill="1" applyBorder="1" applyAlignment="1" applyProtection="1">
      <alignment horizontal="left"/>
    </xf>
    <xf numFmtId="0" fontId="10" fillId="2" borderId="2" xfId="6" applyNumberFormat="1" applyFont="1" applyFill="1" applyBorder="1" applyAlignment="1" applyProtection="1">
      <alignment horizontal="left"/>
    </xf>
    <xf numFmtId="0" fontId="10" fillId="2" borderId="0" xfId="6" applyNumberFormat="1" applyFont="1" applyFill="1" applyBorder="1" applyAlignment="1" applyProtection="1">
      <alignment vertical="center"/>
    </xf>
    <xf numFmtId="167" fontId="10" fillId="2" borderId="0" xfId="6" applyNumberFormat="1" applyFont="1" applyFill="1" applyBorder="1" applyAlignment="1" applyProtection="1">
      <alignment vertical="center"/>
    </xf>
    <xf numFmtId="166" fontId="10" fillId="2" borderId="0" xfId="6" applyNumberFormat="1" applyFont="1" applyFill="1" applyBorder="1" applyAlignment="1" applyProtection="1">
      <alignment horizontal="left" vertical="center"/>
    </xf>
    <xf numFmtId="0" fontId="10" fillId="2" borderId="0" xfId="6" applyNumberFormat="1" applyFont="1" applyFill="1" applyBorder="1" applyAlignment="1" applyProtection="1">
      <alignment horizontal="center" vertical="center" wrapText="1"/>
    </xf>
    <xf numFmtId="0" fontId="10" fillId="2" borderId="0" xfId="6" applyNumberFormat="1" applyFont="1" applyFill="1" applyBorder="1" applyAlignment="1" applyProtection="1">
      <alignment vertical="center" wrapText="1"/>
    </xf>
    <xf numFmtId="0" fontId="10" fillId="2" borderId="0" xfId="6" applyNumberFormat="1" applyFont="1" applyFill="1" applyBorder="1" applyAlignment="1" applyProtection="1">
      <alignment horizontal="right" vertical="center" wrapText="1"/>
    </xf>
    <xf numFmtId="167" fontId="10" fillId="2" borderId="0" xfId="6" applyNumberFormat="1" applyFont="1" applyFill="1" applyBorder="1" applyAlignment="1" applyProtection="1">
      <alignment horizontal="right" vertical="center" wrapText="1"/>
    </xf>
    <xf numFmtId="4" fontId="10" fillId="2" borderId="3" xfId="6" applyNumberFormat="1" applyFont="1" applyFill="1" applyBorder="1" applyAlignment="1" applyProtection="1">
      <alignment horizontal="right" vertical="center" wrapText="1"/>
    </xf>
    <xf numFmtId="171" fontId="10" fillId="2" borderId="3" xfId="6" applyNumberFormat="1" applyFont="1" applyFill="1" applyBorder="1" applyAlignment="1" applyProtection="1">
      <alignment horizontal="center" vertical="top" wrapText="1"/>
    </xf>
    <xf numFmtId="0" fontId="10" fillId="2" borderId="0" xfId="6" applyNumberFormat="1" applyFont="1" applyFill="1" applyBorder="1" applyAlignment="1" applyProtection="1">
      <alignment horizontal="left" vertical="top"/>
    </xf>
    <xf numFmtId="0" fontId="10" fillId="2" borderId="0" xfId="6" applyNumberFormat="1" applyFont="1" applyFill="1" applyBorder="1" applyAlignment="1" applyProtection="1">
      <alignment horizontal="center" vertical="top"/>
    </xf>
    <xf numFmtId="170" fontId="10" fillId="2" borderId="0" xfId="6" applyNumberFormat="1" applyFont="1" applyFill="1" applyBorder="1" applyAlignment="1" applyProtection="1">
      <alignment horizontal="right"/>
    </xf>
    <xf numFmtId="0" fontId="10" fillId="2" borderId="7" xfId="6" applyNumberFormat="1" applyFont="1" applyFill="1" applyBorder="1" applyAlignment="1" applyProtection="1">
      <alignment wrapText="1"/>
    </xf>
    <xf numFmtId="0" fontId="10" fillId="2" borderId="3" xfId="6" applyNumberFormat="1" applyFont="1" applyFill="1" applyBorder="1" applyAlignment="1" applyProtection="1">
      <alignment wrapText="1"/>
    </xf>
    <xf numFmtId="4" fontId="10" fillId="2" borderId="3" xfId="6" applyNumberFormat="1" applyFont="1" applyFill="1" applyBorder="1" applyAlignment="1" applyProtection="1">
      <alignment horizontal="right" wrapText="1"/>
    </xf>
    <xf numFmtId="0" fontId="10" fillId="0" borderId="0" xfId="6" applyNumberFormat="1" applyFont="1" applyFill="1" applyBorder="1" applyAlignment="1" applyProtection="1">
      <alignment horizontal="left"/>
    </xf>
    <xf numFmtId="0" fontId="10" fillId="0" borderId="2" xfId="6" applyNumberFormat="1" applyFont="1" applyFill="1" applyBorder="1" applyAlignment="1" applyProtection="1">
      <alignment horizontal="left"/>
    </xf>
    <xf numFmtId="170" fontId="10" fillId="2" borderId="0" xfId="6" applyNumberFormat="1" applyFont="1" applyFill="1" applyBorder="1" applyAlignment="1" applyProtection="1"/>
    <xf numFmtId="172" fontId="10" fillId="2" borderId="0" xfId="6" applyNumberFormat="1" applyFont="1" applyFill="1" applyBorder="1" applyAlignment="1" applyProtection="1"/>
    <xf numFmtId="0" fontId="10" fillId="2" borderId="0" xfId="6" applyNumberFormat="1" applyFont="1" applyFill="1" applyBorder="1" applyAlignment="1" applyProtection="1">
      <alignment horizontal="right" wrapText="1"/>
    </xf>
    <xf numFmtId="0" fontId="10" fillId="0" borderId="0" xfId="6" applyNumberFormat="1" applyFont="1" applyFill="1" applyBorder="1" applyAlignment="1" applyProtection="1">
      <alignment horizontal="center" vertical="center"/>
    </xf>
    <xf numFmtId="0" fontId="10" fillId="2" borderId="3" xfId="6" applyNumberFormat="1" applyFont="1" applyFill="1" applyBorder="1" applyAlignment="1" applyProtection="1">
      <alignment horizontal="left"/>
    </xf>
    <xf numFmtId="4" fontId="10" fillId="2" borderId="3" xfId="6" applyNumberFormat="1" applyFont="1" applyFill="1" applyBorder="1" applyAlignment="1" applyProtection="1"/>
    <xf numFmtId="164" fontId="10" fillId="2" borderId="3" xfId="6" applyNumberFormat="1" applyFont="1" applyFill="1" applyBorder="1" applyAlignment="1" applyProtection="1"/>
    <xf numFmtId="0" fontId="10" fillId="2" borderId="3" xfId="6" applyNumberFormat="1" applyFont="1" applyFill="1" applyBorder="1" applyAlignment="1" applyProtection="1"/>
    <xf numFmtId="0" fontId="12" fillId="2" borderId="0" xfId="6" applyNumberFormat="1" applyFont="1" applyFill="1" applyBorder="1" applyAlignment="1" applyProtection="1"/>
    <xf numFmtId="164" fontId="10" fillId="2" borderId="3" xfId="6" applyNumberFormat="1" applyFont="1" applyFill="1" applyBorder="1" applyAlignment="1" applyProtection="1">
      <alignment horizontal="center"/>
    </xf>
    <xf numFmtId="173" fontId="10" fillId="2" borderId="0" xfId="6" applyNumberFormat="1" applyFont="1" applyFill="1" applyBorder="1" applyAlignment="1" applyProtection="1"/>
    <xf numFmtId="43" fontId="10" fillId="2" borderId="0" xfId="6" applyNumberFormat="1" applyFont="1" applyFill="1" applyBorder="1" applyAlignment="1" applyProtection="1"/>
    <xf numFmtId="4" fontId="10" fillId="2" borderId="3" xfId="6" applyNumberFormat="1" applyFont="1" applyFill="1" applyBorder="1" applyAlignment="1" applyProtection="1">
      <alignment horizontal="center" wrapText="1"/>
    </xf>
    <xf numFmtId="0" fontId="10" fillId="0" borderId="3" xfId="6" applyNumberFormat="1" applyFont="1" applyFill="1" applyBorder="1" applyAlignment="1" applyProtection="1">
      <alignment horizontal="center" vertical="center" wrapText="1"/>
    </xf>
    <xf numFmtId="0" fontId="10" fillId="0" borderId="3" xfId="6" applyNumberFormat="1" applyFont="1" applyFill="1" applyBorder="1" applyAlignment="1" applyProtection="1">
      <alignment horizontal="center"/>
    </xf>
    <xf numFmtId="0" fontId="10" fillId="0" borderId="3" xfId="6" applyNumberFormat="1" applyFont="1" applyFill="1" applyBorder="1" applyAlignment="1" applyProtection="1"/>
    <xf numFmtId="168" fontId="10" fillId="2" borderId="0" xfId="6" applyNumberFormat="1" applyFont="1" applyFill="1" applyBorder="1" applyAlignment="1" applyProtection="1">
      <alignment horizontal="center"/>
    </xf>
    <xf numFmtId="14" fontId="10" fillId="0" borderId="0" xfId="6" applyNumberFormat="1" applyFont="1" applyFill="1" applyBorder="1" applyAlignment="1" applyProtection="1"/>
    <xf numFmtId="0" fontId="10" fillId="0" borderId="0" xfId="6" applyNumberFormat="1" applyFont="1" applyFill="1" applyBorder="1" applyAlignment="1" applyProtection="1">
      <alignment vertical="center" wrapText="1"/>
    </xf>
    <xf numFmtId="4" fontId="10" fillId="0" borderId="0" xfId="6" applyNumberFormat="1" applyFont="1" applyFill="1" applyBorder="1" applyAlignment="1" applyProtection="1">
      <alignment horizontal="left"/>
    </xf>
    <xf numFmtId="0" fontId="1" fillId="2" borderId="0" xfId="7" applyNumberFormat="1" applyFont="1" applyFill="1" applyBorder="1" applyAlignment="1" applyProtection="1"/>
    <xf numFmtId="0" fontId="1" fillId="2" borderId="0" xfId="7" applyNumberFormat="1" applyFont="1" applyFill="1" applyBorder="1" applyAlignment="1" applyProtection="1">
      <alignment horizontal="left" vertical="center"/>
    </xf>
    <xf numFmtId="3" fontId="1" fillId="2" borderId="0" xfId="7" applyNumberFormat="1" applyFont="1" applyFill="1" applyBorder="1" applyAlignment="1" applyProtection="1"/>
    <xf numFmtId="0" fontId="1" fillId="2" borderId="0" xfId="7" applyNumberFormat="1" applyFont="1" applyFill="1" applyBorder="1" applyAlignment="1" applyProtection="1">
      <alignment horizontal="center"/>
    </xf>
    <xf numFmtId="3" fontId="1" fillId="2" borderId="0" xfId="7" applyNumberFormat="1" applyFont="1" applyFill="1" applyBorder="1" applyAlignment="1" applyProtection="1">
      <alignment horizontal="center"/>
    </xf>
    <xf numFmtId="0" fontId="1" fillId="2" borderId="3" xfId="7" applyNumberFormat="1" applyFont="1" applyFill="1" applyBorder="1" applyAlignment="1" applyProtection="1">
      <alignment horizontal="center" vertical="center" wrapText="1"/>
    </xf>
    <xf numFmtId="3" fontId="1" fillId="2" borderId="3" xfId="7" applyNumberFormat="1" applyFont="1" applyFill="1" applyBorder="1" applyAlignment="1" applyProtection="1">
      <alignment horizontal="center" vertical="center" wrapText="1"/>
    </xf>
    <xf numFmtId="0" fontId="1" fillId="2" borderId="3" xfId="7" applyNumberFormat="1" applyFont="1" applyFill="1" applyBorder="1" applyAlignment="1" applyProtection="1">
      <alignment horizontal="center" vertical="top" wrapText="1"/>
    </xf>
    <xf numFmtId="3" fontId="1" fillId="2" borderId="3" xfId="7" applyNumberFormat="1" applyFont="1" applyFill="1" applyBorder="1" applyAlignment="1" applyProtection="1">
      <alignment horizontal="center" vertical="top" wrapText="1"/>
    </xf>
    <xf numFmtId="14" fontId="1" fillId="2" borderId="3" xfId="7" applyNumberFormat="1" applyFont="1" applyFill="1" applyBorder="1" applyAlignment="1" applyProtection="1">
      <alignment vertical="top"/>
    </xf>
    <xf numFmtId="0" fontId="1" fillId="2" borderId="7" xfId="7" applyNumberFormat="1" applyFont="1" applyFill="1" applyBorder="1" applyAlignment="1" applyProtection="1">
      <alignment horizontal="left" vertical="top"/>
    </xf>
    <xf numFmtId="166" fontId="1" fillId="2" borderId="9" xfId="7" applyNumberFormat="1" applyFont="1" applyFill="1" applyBorder="1" applyAlignment="1" applyProtection="1">
      <alignment vertical="top" wrapText="1"/>
    </xf>
    <xf numFmtId="0" fontId="1" fillId="2" borderId="7" xfId="7" applyNumberFormat="1" applyFont="1" applyFill="1" applyBorder="1" applyAlignment="1" applyProtection="1">
      <alignment horizontal="left" vertical="center"/>
    </xf>
    <xf numFmtId="166" fontId="1" fillId="2" borderId="3" xfId="7" applyNumberFormat="1" applyFont="1" applyFill="1" applyBorder="1" applyAlignment="1" applyProtection="1">
      <alignment vertical="top" wrapText="1"/>
    </xf>
    <xf numFmtId="0" fontId="1" fillId="2" borderId="0" xfId="7" applyNumberFormat="1" applyFont="1" applyFill="1" applyBorder="1" applyAlignment="1" applyProtection="1">
      <alignment horizontal="left"/>
    </xf>
    <xf numFmtId="0" fontId="1" fillId="0" borderId="2" xfId="7" applyNumberFormat="1" applyFont="1" applyFill="1" applyBorder="1" applyAlignment="1" applyProtection="1">
      <alignment horizontal="left" wrapText="1"/>
    </xf>
    <xf numFmtId="0" fontId="1" fillId="2" borderId="0" xfId="0" applyNumberFormat="1" applyFont="1" applyFill="1" applyBorder="1" applyAlignment="1" applyProtection="1">
      <alignment horizontal="center"/>
    </xf>
    <xf numFmtId="166" fontId="1" fillId="2" borderId="3" xfId="6" applyNumberFormat="1" applyFont="1" applyFill="1" applyBorder="1" applyAlignment="1" applyProtection="1">
      <alignment horizontal="right" vertical="center" wrapText="1"/>
    </xf>
    <xf numFmtId="4" fontId="1" fillId="2" borderId="3" xfId="6" applyNumberFormat="1" applyFont="1" applyFill="1" applyBorder="1" applyAlignment="1" applyProtection="1">
      <alignment horizontal="right" vertical="center" wrapText="1"/>
    </xf>
    <xf numFmtId="4" fontId="1" fillId="2" borderId="3" xfId="6" applyNumberFormat="1" applyFont="1" applyFill="1" applyBorder="1" applyAlignment="1" applyProtection="1">
      <alignment horizontal="right" wrapText="1"/>
    </xf>
    <xf numFmtId="0" fontId="3" fillId="2" borderId="0" xfId="6" applyNumberFormat="1" applyFont="1" applyFill="1" applyBorder="1" applyAlignment="1" applyProtection="1"/>
    <xf numFmtId="174" fontId="3" fillId="2" borderId="0" xfId="6" applyNumberFormat="1" applyFont="1" applyFill="1" applyBorder="1" applyAlignment="1" applyProtection="1"/>
    <xf numFmtId="0" fontId="13" fillId="0" borderId="0" xfId="6" applyFont="1"/>
    <xf numFmtId="0" fontId="3" fillId="2" borderId="0" xfId="6" applyNumberFormat="1" applyFont="1" applyFill="1" applyBorder="1" applyAlignment="1" applyProtection="1">
      <alignment horizontal="center"/>
    </xf>
    <xf numFmtId="0" fontId="3" fillId="2" borderId="3" xfId="6" applyNumberFormat="1" applyFont="1" applyFill="1" applyBorder="1" applyAlignment="1" applyProtection="1">
      <alignment horizontal="center" wrapText="1"/>
    </xf>
    <xf numFmtId="174" fontId="3" fillId="2" borderId="3" xfId="6" applyNumberFormat="1" applyFont="1" applyFill="1" applyBorder="1" applyAlignment="1" applyProtection="1">
      <alignment horizontal="center" vertical="center" wrapText="1"/>
    </xf>
    <xf numFmtId="14" fontId="3" fillId="2" borderId="3" xfId="6" applyNumberFormat="1" applyFont="1" applyFill="1" applyBorder="1" applyAlignment="1" applyProtection="1">
      <alignment horizontal="center" wrapText="1"/>
    </xf>
    <xf numFmtId="0" fontId="3" fillId="2" borderId="3" xfId="6" applyNumberFormat="1" applyFont="1" applyFill="1" applyBorder="1" applyAlignment="1" applyProtection="1">
      <alignment wrapText="1"/>
    </xf>
    <xf numFmtId="166" fontId="3" fillId="2" borderId="3" xfId="6" applyNumberFormat="1" applyFont="1" applyFill="1" applyBorder="1" applyAlignment="1" applyProtection="1">
      <alignment horizontal="right" wrapText="1"/>
    </xf>
    <xf numFmtId="0" fontId="3" fillId="2" borderId="0" xfId="6" applyNumberFormat="1" applyFont="1" applyFill="1" applyBorder="1" applyAlignment="1" applyProtection="1">
      <alignment horizontal="center" wrapText="1"/>
    </xf>
    <xf numFmtId="0" fontId="3" fillId="2" borderId="0" xfId="6" applyNumberFormat="1" applyFont="1" applyFill="1" applyBorder="1" applyAlignment="1" applyProtection="1">
      <alignment wrapText="1"/>
    </xf>
    <xf numFmtId="168" fontId="3" fillId="2" borderId="0" xfId="6" applyNumberFormat="1" applyFont="1" applyFill="1" applyBorder="1" applyAlignment="1" applyProtection="1">
      <alignment horizontal="right" wrapText="1"/>
    </xf>
    <xf numFmtId="166" fontId="3" fillId="2" borderId="0" xfId="6" applyNumberFormat="1" applyFont="1" applyFill="1" applyBorder="1" applyAlignment="1" applyProtection="1">
      <alignment horizontal="right" wrapText="1"/>
    </xf>
    <xf numFmtId="168" fontId="3" fillId="2" borderId="0" xfId="6" applyNumberFormat="1" applyFont="1" applyFill="1" applyBorder="1" applyAlignment="1" applyProtection="1"/>
    <xf numFmtId="166" fontId="3" fillId="2" borderId="0" xfId="6" applyNumberFormat="1" applyFont="1" applyFill="1" applyBorder="1" applyAlignment="1" applyProtection="1"/>
    <xf numFmtId="168" fontId="3" fillId="2" borderId="3" xfId="6" applyNumberFormat="1" applyFont="1" applyFill="1" applyBorder="1" applyAlignment="1" applyProtection="1">
      <alignment horizontal="center" vertical="center" wrapText="1"/>
    </xf>
    <xf numFmtId="168" fontId="3" fillId="2" borderId="3" xfId="6" applyNumberFormat="1" applyFont="1" applyFill="1" applyBorder="1" applyAlignment="1" applyProtection="1">
      <alignment horizontal="center" wrapText="1"/>
    </xf>
    <xf numFmtId="0" fontId="3" fillId="2" borderId="3" xfId="6" applyNumberFormat="1" applyFont="1" applyFill="1" applyBorder="1" applyAlignment="1" applyProtection="1">
      <alignment horizontal="left" wrapText="1"/>
    </xf>
    <xf numFmtId="166" fontId="3" fillId="2" borderId="3" xfId="6" applyNumberFormat="1" applyFont="1" applyFill="1" applyBorder="1" applyAlignment="1" applyProtection="1">
      <alignment horizontal="center" wrapText="1"/>
    </xf>
    <xf numFmtId="0" fontId="3" fillId="2" borderId="3" xfId="6" applyNumberFormat="1" applyFont="1" applyFill="1" applyBorder="1" applyAlignment="1" applyProtection="1">
      <alignment horizontal="center" vertical="center" wrapText="1"/>
    </xf>
    <xf numFmtId="0" fontId="3" fillId="0" borderId="0" xfId="6" applyNumberFormat="1" applyFont="1" applyFill="1" applyBorder="1" applyAlignment="1" applyProtection="1">
      <alignment horizontal="left"/>
    </xf>
    <xf numFmtId="0" fontId="1" fillId="2" borderId="0" xfId="6" applyNumberFormat="1" applyFont="1" applyFill="1" applyBorder="1" applyAlignment="1" applyProtection="1">
      <alignment horizontal="left" wrapText="1"/>
    </xf>
    <xf numFmtId="0" fontId="1" fillId="2" borderId="0" xfId="6" applyNumberFormat="1" applyFont="1" applyFill="1" applyBorder="1" applyAlignment="1" applyProtection="1"/>
    <xf numFmtId="0" fontId="1" fillId="2" borderId="0" xfId="6" applyNumberFormat="1" applyFont="1" applyFill="1" applyBorder="1" applyAlignment="1" applyProtection="1">
      <alignment horizontal="left" vertical="center"/>
    </xf>
    <xf numFmtId="0" fontId="1" fillId="2" borderId="2" xfId="6" applyNumberFormat="1" applyFont="1" applyFill="1" applyBorder="1" applyAlignment="1" applyProtection="1">
      <alignment horizontal="right"/>
    </xf>
    <xf numFmtId="0" fontId="1" fillId="0" borderId="2" xfId="6" applyNumberFormat="1" applyFont="1" applyFill="1" applyBorder="1" applyAlignment="1" applyProtection="1">
      <alignment wrapText="1"/>
    </xf>
    <xf numFmtId="0" fontId="1" fillId="0" borderId="2" xfId="6" applyNumberFormat="1" applyFont="1" applyFill="1" applyBorder="1" applyAlignment="1" applyProtection="1">
      <alignment horizontal="left" wrapText="1"/>
    </xf>
    <xf numFmtId="0" fontId="3" fillId="0" borderId="2" xfId="6" applyNumberFormat="1" applyFont="1" applyFill="1" applyBorder="1" applyAlignment="1" applyProtection="1">
      <alignment horizontal="left" wrapText="1"/>
    </xf>
    <xf numFmtId="0" fontId="1" fillId="2" borderId="0" xfId="7" applyNumberFormat="1" applyFont="1" applyFill="1" applyBorder="1" applyAlignment="1" applyProtection="1">
      <alignment wrapText="1"/>
    </xf>
    <xf numFmtId="0" fontId="1" fillId="0" borderId="0" xfId="6" applyNumberFormat="1" applyFont="1" applyFill="1" applyBorder="1" applyAlignment="1" applyProtection="1">
      <alignment horizontal="left"/>
    </xf>
    <xf numFmtId="0" fontId="1" fillId="2" borderId="0" xfId="6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left"/>
    </xf>
    <xf numFmtId="0" fontId="1" fillId="2" borderId="2" xfId="0" applyNumberFormat="1" applyFont="1" applyFill="1" applyBorder="1" applyAlignment="1" applyProtection="1">
      <alignment horizontal="center" wrapText="1"/>
    </xf>
    <xf numFmtId="0" fontId="1" fillId="2" borderId="0" xfId="0" applyNumberFormat="1" applyFont="1" applyFill="1" applyBorder="1" applyAlignment="1" applyProtection="1">
      <alignment horizontal="center"/>
    </xf>
    <xf numFmtId="0" fontId="10" fillId="2" borderId="2" xfId="6" applyNumberFormat="1" applyFont="1" applyFill="1" applyBorder="1" applyAlignment="1" applyProtection="1">
      <alignment horizontal="center" wrapText="1"/>
    </xf>
    <xf numFmtId="0" fontId="11" fillId="0" borderId="0" xfId="6" applyNumberFormat="1" applyFont="1" applyFill="1" applyBorder="1" applyAlignment="1" applyProtection="1">
      <alignment horizontal="center"/>
    </xf>
    <xf numFmtId="0" fontId="10" fillId="2" borderId="0" xfId="6" applyNumberFormat="1" applyFont="1" applyFill="1" applyBorder="1" applyAlignment="1" applyProtection="1">
      <alignment horizontal="center"/>
    </xf>
    <xf numFmtId="0" fontId="10" fillId="2" borderId="0" xfId="6" applyNumberFormat="1" applyFont="1" applyFill="1" applyBorder="1" applyAlignment="1" applyProtection="1">
      <alignment horizontal="left"/>
    </xf>
    <xf numFmtId="0" fontId="10" fillId="2" borderId="0" xfId="6" applyNumberFormat="1" applyFont="1" applyFill="1" applyBorder="1" applyAlignment="1" applyProtection="1">
      <alignment horizontal="center" vertical="center"/>
    </xf>
    <xf numFmtId="0" fontId="10" fillId="2" borderId="0" xfId="6" applyNumberFormat="1" applyFont="1" applyFill="1" applyBorder="1" applyAlignment="1" applyProtection="1">
      <alignment horizontal="center" wrapText="1"/>
    </xf>
    <xf numFmtId="0" fontId="1" fillId="2" borderId="0" xfId="6" applyNumberFormat="1" applyFont="1" applyFill="1" applyBorder="1" applyAlignment="1" applyProtection="1">
      <alignment horizontal="left"/>
    </xf>
    <xf numFmtId="0" fontId="10" fillId="2" borderId="7" xfId="6" applyNumberFormat="1" applyFont="1" applyFill="1" applyBorder="1" applyAlignment="1" applyProtection="1">
      <alignment horizontal="center" vertical="center" wrapText="1"/>
    </xf>
    <xf numFmtId="0" fontId="10" fillId="2" borderId="6" xfId="6" applyNumberFormat="1" applyFont="1" applyFill="1" applyBorder="1" applyAlignment="1" applyProtection="1">
      <alignment horizontal="center" vertical="center" wrapText="1"/>
    </xf>
    <xf numFmtId="0" fontId="10" fillId="2" borderId="4" xfId="6" applyNumberFormat="1" applyFont="1" applyFill="1" applyBorder="1" applyAlignment="1" applyProtection="1">
      <alignment horizontal="center" vertical="center" wrapText="1"/>
    </xf>
    <xf numFmtId="0" fontId="10" fillId="2" borderId="9" xfId="6" applyNumberFormat="1" applyFont="1" applyFill="1" applyBorder="1" applyAlignment="1" applyProtection="1">
      <alignment horizontal="center" vertical="center" textRotation="90" wrapText="1"/>
    </xf>
    <xf numFmtId="0" fontId="10" fillId="2" borderId="8" xfId="6" applyNumberFormat="1" applyFont="1" applyFill="1" applyBorder="1" applyAlignment="1" applyProtection="1">
      <alignment horizontal="center" vertical="center" textRotation="90" wrapText="1"/>
    </xf>
    <xf numFmtId="0" fontId="10" fillId="2" borderId="5" xfId="6" applyNumberFormat="1" applyFont="1" applyFill="1" applyBorder="1" applyAlignment="1" applyProtection="1">
      <alignment horizontal="center" vertical="center" textRotation="90" wrapText="1"/>
    </xf>
    <xf numFmtId="168" fontId="10" fillId="2" borderId="9" xfId="6" applyNumberFormat="1" applyFont="1" applyFill="1" applyBorder="1" applyAlignment="1" applyProtection="1">
      <alignment horizontal="center" vertical="center" wrapText="1"/>
    </xf>
    <xf numFmtId="168" fontId="10" fillId="2" borderId="5" xfId="6" applyNumberFormat="1" applyFont="1" applyFill="1" applyBorder="1" applyAlignment="1" applyProtection="1">
      <alignment horizontal="center" vertical="center" wrapText="1"/>
    </xf>
    <xf numFmtId="167" fontId="10" fillId="2" borderId="9" xfId="6" applyNumberFormat="1" applyFont="1" applyFill="1" applyBorder="1" applyAlignment="1" applyProtection="1">
      <alignment horizontal="center" vertical="center" wrapText="1"/>
    </xf>
    <xf numFmtId="167" fontId="10" fillId="2" borderId="5" xfId="6" applyNumberFormat="1" applyFont="1" applyFill="1" applyBorder="1" applyAlignment="1" applyProtection="1">
      <alignment horizontal="center" vertical="center" wrapText="1"/>
    </xf>
    <xf numFmtId="166" fontId="10" fillId="2" borderId="9" xfId="6" applyNumberFormat="1" applyFont="1" applyFill="1" applyBorder="1" applyAlignment="1" applyProtection="1">
      <alignment horizontal="center" vertical="center" wrapText="1"/>
    </xf>
    <xf numFmtId="166" fontId="10" fillId="2" borderId="5" xfId="6" applyNumberFormat="1" applyFont="1" applyFill="1" applyBorder="1" applyAlignment="1" applyProtection="1">
      <alignment horizontal="center" vertical="center" wrapText="1"/>
    </xf>
    <xf numFmtId="168" fontId="10" fillId="2" borderId="9" xfId="6" applyNumberFormat="1" applyFont="1" applyFill="1" applyBorder="1" applyAlignment="1" applyProtection="1">
      <alignment horizontal="center" vertical="center" textRotation="90" wrapText="1"/>
    </xf>
    <xf numFmtId="168" fontId="10" fillId="2" borderId="8" xfId="6" applyNumberFormat="1" applyFont="1" applyFill="1" applyBorder="1" applyAlignment="1" applyProtection="1">
      <alignment horizontal="center" vertical="center" textRotation="90" wrapText="1"/>
    </xf>
    <xf numFmtId="168" fontId="10" fillId="2" borderId="5" xfId="6" applyNumberFormat="1" applyFont="1" applyFill="1" applyBorder="1" applyAlignment="1" applyProtection="1">
      <alignment horizontal="center" vertical="center" textRotation="90" wrapText="1"/>
    </xf>
    <xf numFmtId="0" fontId="10" fillId="2" borderId="7" xfId="6" applyNumberFormat="1" applyFont="1" applyFill="1" applyBorder="1" applyAlignment="1" applyProtection="1">
      <alignment horizontal="center" wrapText="1"/>
    </xf>
    <xf numFmtId="0" fontId="10" fillId="2" borderId="6" xfId="6" applyNumberFormat="1" applyFont="1" applyFill="1" applyBorder="1" applyAlignment="1" applyProtection="1">
      <alignment horizontal="center" wrapText="1"/>
    </xf>
    <xf numFmtId="0" fontId="10" fillId="2" borderId="4" xfId="6" applyNumberFormat="1" applyFont="1" applyFill="1" applyBorder="1" applyAlignment="1" applyProtection="1">
      <alignment horizontal="center" wrapText="1"/>
    </xf>
    <xf numFmtId="0" fontId="10" fillId="2" borderId="9" xfId="6" applyNumberFormat="1" applyFont="1" applyFill="1" applyBorder="1" applyAlignment="1" applyProtection="1">
      <alignment horizontal="center" vertical="center"/>
    </xf>
    <xf numFmtId="0" fontId="10" fillId="2" borderId="5" xfId="6" applyNumberFormat="1" applyFont="1" applyFill="1" applyBorder="1" applyAlignment="1" applyProtection="1">
      <alignment horizontal="center" vertical="center"/>
    </xf>
    <xf numFmtId="0" fontId="10" fillId="2" borderId="12" xfId="6" applyNumberFormat="1" applyFont="1" applyFill="1" applyBorder="1" applyAlignment="1" applyProtection="1">
      <alignment horizontal="center" vertical="center" wrapText="1"/>
    </xf>
    <xf numFmtId="0" fontId="10" fillId="2" borderId="11" xfId="6" applyNumberFormat="1" applyFont="1" applyFill="1" applyBorder="1" applyAlignment="1" applyProtection="1">
      <alignment horizontal="center" vertical="center" wrapText="1"/>
    </xf>
    <xf numFmtId="0" fontId="10" fillId="2" borderId="10" xfId="6" applyNumberFormat="1" applyFont="1" applyFill="1" applyBorder="1" applyAlignment="1" applyProtection="1">
      <alignment horizontal="center" vertical="center" wrapText="1"/>
    </xf>
    <xf numFmtId="0" fontId="10" fillId="0" borderId="0" xfId="6" applyNumberFormat="1" applyFont="1" applyFill="1" applyBorder="1" applyAlignment="1" applyProtection="1">
      <alignment horizontal="center" wrapText="1"/>
    </xf>
    <xf numFmtId="0" fontId="10" fillId="2" borderId="2" xfId="6" applyNumberFormat="1" applyFont="1" applyFill="1" applyBorder="1" applyAlignment="1" applyProtection="1">
      <alignment horizontal="center"/>
    </xf>
    <xf numFmtId="0" fontId="10" fillId="0" borderId="0" xfId="6" applyNumberFormat="1" applyFont="1" applyFill="1" applyBorder="1" applyAlignment="1" applyProtection="1">
      <alignment horizontal="center" vertical="center" wrapText="1"/>
    </xf>
    <xf numFmtId="0" fontId="10" fillId="0" borderId="2" xfId="6" applyNumberFormat="1" applyFont="1" applyFill="1" applyBorder="1" applyAlignment="1" applyProtection="1">
      <alignment horizontal="center"/>
    </xf>
    <xf numFmtId="166" fontId="3" fillId="2" borderId="9" xfId="6" applyNumberFormat="1" applyFont="1" applyFill="1" applyBorder="1" applyAlignment="1" applyProtection="1">
      <alignment horizontal="center" vertical="center" wrapText="1"/>
    </xf>
    <xf numFmtId="166" fontId="3" fillId="2" borderId="8" xfId="6" applyNumberFormat="1" applyFont="1" applyFill="1" applyBorder="1" applyAlignment="1" applyProtection="1">
      <alignment horizontal="center" vertical="center" wrapText="1"/>
    </xf>
    <xf numFmtId="166" fontId="3" fillId="2" borderId="5" xfId="6" applyNumberFormat="1" applyFont="1" applyFill="1" applyBorder="1" applyAlignment="1" applyProtection="1">
      <alignment horizontal="center" vertical="center" wrapText="1"/>
    </xf>
    <xf numFmtId="0" fontId="3" fillId="2" borderId="0" xfId="6" applyNumberFormat="1" applyFont="1" applyFill="1" applyBorder="1" applyAlignment="1" applyProtection="1">
      <alignment horizontal="center"/>
    </xf>
    <xf numFmtId="0" fontId="3" fillId="2" borderId="15" xfId="6" applyNumberFormat="1" applyFont="1" applyFill="1" applyBorder="1" applyAlignment="1" applyProtection="1">
      <alignment horizontal="center"/>
    </xf>
    <xf numFmtId="0" fontId="3" fillId="2" borderId="14" xfId="6" applyNumberFormat="1" applyFont="1" applyFill="1" applyBorder="1" applyAlignment="1" applyProtection="1">
      <alignment horizontal="center"/>
    </xf>
    <xf numFmtId="0" fontId="3" fillId="2" borderId="13" xfId="6" applyNumberFormat="1" applyFont="1" applyFill="1" applyBorder="1" applyAlignment="1" applyProtection="1">
      <alignment horizontal="center"/>
    </xf>
    <xf numFmtId="0" fontId="3" fillId="2" borderId="9" xfId="6" applyNumberFormat="1" applyFont="1" applyFill="1" applyBorder="1" applyAlignment="1" applyProtection="1">
      <alignment horizontal="center" vertical="center" wrapText="1"/>
    </xf>
    <xf numFmtId="0" fontId="3" fillId="2" borderId="5" xfId="6" applyNumberFormat="1" applyFont="1" applyFill="1" applyBorder="1" applyAlignment="1" applyProtection="1">
      <alignment horizontal="center" vertical="center" wrapText="1"/>
    </xf>
    <xf numFmtId="174" fontId="3" fillId="2" borderId="9" xfId="6" applyNumberFormat="1" applyFont="1" applyFill="1" applyBorder="1" applyAlignment="1" applyProtection="1">
      <alignment horizontal="center" vertical="center" wrapText="1"/>
    </xf>
    <xf numFmtId="174" fontId="3" fillId="2" borderId="5" xfId="6" applyNumberFormat="1" applyFont="1" applyFill="1" applyBorder="1" applyAlignment="1" applyProtection="1">
      <alignment horizontal="center" vertical="center" wrapText="1"/>
    </xf>
    <xf numFmtId="0" fontId="3" fillId="2" borderId="8" xfId="6" applyNumberFormat="1" applyFont="1" applyFill="1" applyBorder="1" applyAlignment="1" applyProtection="1">
      <alignment horizontal="center" vertical="center" wrapText="1"/>
    </xf>
    <xf numFmtId="168" fontId="3" fillId="2" borderId="9" xfId="6" applyNumberFormat="1" applyFont="1" applyFill="1" applyBorder="1" applyAlignment="1" applyProtection="1">
      <alignment horizontal="center" vertical="center" wrapText="1"/>
    </xf>
    <xf numFmtId="168" fontId="3" fillId="2" borderId="8" xfId="6" applyNumberFormat="1" applyFont="1" applyFill="1" applyBorder="1" applyAlignment="1" applyProtection="1">
      <alignment horizontal="center" vertical="center" wrapText="1"/>
    </xf>
    <xf numFmtId="168" fontId="3" fillId="2" borderId="5" xfId="6" applyNumberFormat="1" applyFont="1" applyFill="1" applyBorder="1" applyAlignment="1" applyProtection="1">
      <alignment horizontal="center" vertical="center" wrapText="1"/>
    </xf>
    <xf numFmtId="0" fontId="3" fillId="2" borderId="0" xfId="6" applyNumberFormat="1" applyFont="1" applyFill="1" applyBorder="1" applyAlignment="1" applyProtection="1">
      <alignment horizontal="center" vertical="center" wrapText="1"/>
    </xf>
    <xf numFmtId="0" fontId="3" fillId="2" borderId="2" xfId="6" applyNumberFormat="1" applyFont="1" applyFill="1" applyBorder="1" applyAlignment="1" applyProtection="1">
      <alignment horizontal="center"/>
    </xf>
    <xf numFmtId="0" fontId="3" fillId="2" borderId="0" xfId="6" applyNumberFormat="1" applyFont="1" applyFill="1" applyBorder="1" applyAlignment="1" applyProtection="1">
      <alignment horizontal="center" wrapText="1"/>
    </xf>
    <xf numFmtId="0" fontId="1" fillId="2" borderId="0" xfId="7" applyNumberFormat="1" applyFont="1" applyFill="1" applyBorder="1" applyAlignment="1" applyProtection="1">
      <alignment horizontal="center"/>
    </xf>
    <xf numFmtId="0" fontId="1" fillId="2" borderId="0" xfId="7" applyNumberFormat="1" applyFont="1" applyFill="1" applyBorder="1" applyAlignment="1" applyProtection="1">
      <alignment horizontal="center" wrapText="1"/>
    </xf>
    <xf numFmtId="0" fontId="1" fillId="2" borderId="2" xfId="7" applyNumberFormat="1" applyFont="1" applyFill="1" applyBorder="1" applyAlignment="1" applyProtection="1">
      <alignment horizontal="center"/>
    </xf>
    <xf numFmtId="0" fontId="10" fillId="0" borderId="0" xfId="6" applyNumberFormat="1" applyFont="1" applyFill="1" applyBorder="1" applyAlignment="1" applyProtection="1">
      <alignment horizontal="center"/>
    </xf>
    <xf numFmtId="0" fontId="10" fillId="0" borderId="0" xfId="6" applyNumberFormat="1" applyFont="1" applyFill="1" applyBorder="1" applyAlignment="1" applyProtection="1">
      <alignment horizontal="left"/>
    </xf>
    <xf numFmtId="0" fontId="10" fillId="0" borderId="7" xfId="6" applyNumberFormat="1" applyFont="1" applyFill="1" applyBorder="1" applyAlignment="1" applyProtection="1">
      <alignment horizontal="center" vertical="center" wrapText="1"/>
    </xf>
    <xf numFmtId="0" fontId="10" fillId="0" borderId="4" xfId="6" applyNumberFormat="1" applyFont="1" applyFill="1" applyBorder="1" applyAlignment="1" applyProtection="1">
      <alignment horizontal="center" vertical="center" wrapText="1"/>
    </xf>
    <xf numFmtId="0" fontId="10" fillId="0" borderId="7" xfId="6" applyNumberFormat="1" applyFont="1" applyFill="1" applyBorder="1" applyAlignment="1" applyProtection="1">
      <alignment horizontal="left"/>
    </xf>
    <xf numFmtId="0" fontId="10" fillId="0" borderId="4" xfId="6" applyNumberFormat="1" applyFont="1" applyFill="1" applyBorder="1" applyAlignment="1" applyProtection="1">
      <alignment horizontal="left"/>
    </xf>
    <xf numFmtId="168" fontId="10" fillId="0" borderId="7" xfId="6" applyNumberFormat="1" applyFont="1" applyFill="1" applyBorder="1" applyAlignment="1" applyProtection="1">
      <alignment horizontal="center"/>
    </xf>
    <xf numFmtId="168" fontId="10" fillId="0" borderId="4" xfId="6" applyNumberFormat="1" applyFont="1" applyFill="1" applyBorder="1" applyAlignment="1" applyProtection="1">
      <alignment horizontal="center"/>
    </xf>
    <xf numFmtId="166" fontId="10" fillId="0" borderId="7" xfId="6" applyNumberFormat="1" applyFont="1" applyFill="1" applyBorder="1" applyAlignment="1" applyProtection="1">
      <alignment horizontal="center"/>
    </xf>
    <xf numFmtId="166" fontId="10" fillId="0" borderId="4" xfId="6" applyNumberFormat="1" applyFont="1" applyFill="1" applyBorder="1" applyAlignment="1" applyProtection="1">
      <alignment horizontal="center"/>
    </xf>
    <xf numFmtId="0" fontId="10" fillId="0" borderId="7" xfId="6" applyNumberFormat="1" applyFont="1" applyFill="1" applyBorder="1" applyAlignment="1" applyProtection="1">
      <alignment horizontal="center"/>
    </xf>
    <xf numFmtId="0" fontId="10" fillId="0" borderId="4" xfId="6" applyNumberFormat="1" applyFont="1" applyFill="1" applyBorder="1" applyAlignment="1" applyProtection="1">
      <alignment horizontal="center"/>
    </xf>
    <xf numFmtId="0" fontId="10" fillId="0" borderId="6" xfId="6" applyNumberFormat="1" applyFont="1" applyFill="1" applyBorder="1" applyAlignment="1" applyProtection="1">
      <alignment horizontal="left"/>
    </xf>
    <xf numFmtId="0" fontId="10" fillId="0" borderId="7" xfId="6" applyNumberFormat="1" applyFont="1" applyFill="1" applyBorder="1" applyAlignment="1" applyProtection="1">
      <alignment horizontal="left" vertical="center" wrapText="1"/>
    </xf>
    <xf numFmtId="0" fontId="10" fillId="0" borderId="4" xfId="6" applyNumberFormat="1" applyFont="1" applyFill="1" applyBorder="1" applyAlignment="1" applyProtection="1">
      <alignment horizontal="left" vertical="center" wrapText="1"/>
    </xf>
    <xf numFmtId="0" fontId="10" fillId="0" borderId="7" xfId="6" applyNumberFormat="1" applyFont="1" applyFill="1" applyBorder="1" applyAlignment="1" applyProtection="1">
      <alignment horizontal="left" vertical="center"/>
    </xf>
    <xf numFmtId="0" fontId="10" fillId="0" borderId="6" xfId="6" applyNumberFormat="1" applyFont="1" applyFill="1" applyBorder="1" applyAlignment="1" applyProtection="1">
      <alignment horizontal="left" vertical="center"/>
    </xf>
    <xf numFmtId="0" fontId="10" fillId="0" borderId="4" xfId="6" applyNumberFormat="1" applyFont="1" applyFill="1" applyBorder="1" applyAlignment="1" applyProtection="1">
      <alignment horizontal="left" vertical="center"/>
    </xf>
    <xf numFmtId="0" fontId="10" fillId="0" borderId="7" xfId="6" applyNumberFormat="1" applyFont="1" applyFill="1" applyBorder="1" applyAlignment="1" applyProtection="1"/>
    <xf numFmtId="0" fontId="10" fillId="0" borderId="6" xfId="6" applyNumberFormat="1" applyFont="1" applyFill="1" applyBorder="1" applyAlignment="1" applyProtection="1"/>
    <xf numFmtId="0" fontId="10" fillId="0" borderId="4" xfId="6" applyNumberFormat="1" applyFont="1" applyFill="1" applyBorder="1" applyAlignment="1" applyProtection="1"/>
    <xf numFmtId="166" fontId="10" fillId="2" borderId="7" xfId="6" applyNumberFormat="1" applyFont="1" applyFill="1" applyBorder="1" applyAlignment="1" applyProtection="1">
      <alignment horizontal="right"/>
    </xf>
    <xf numFmtId="166" fontId="10" fillId="2" borderId="6" xfId="6" applyNumberFormat="1" applyFont="1" applyFill="1" applyBorder="1" applyAlignment="1" applyProtection="1">
      <alignment horizontal="right"/>
    </xf>
    <xf numFmtId="166" fontId="10" fillId="2" borderId="4" xfId="6" applyNumberFormat="1" applyFont="1" applyFill="1" applyBorder="1" applyAlignment="1" applyProtection="1">
      <alignment horizontal="right"/>
    </xf>
    <xf numFmtId="0" fontId="1" fillId="0" borderId="7" xfId="6" applyNumberFormat="1" applyFont="1" applyFill="1" applyBorder="1" applyAlignment="1" applyProtection="1">
      <alignment horizontal="center"/>
    </xf>
    <xf numFmtId="0" fontId="10" fillId="0" borderId="6" xfId="6" applyNumberFormat="1" applyFont="1" applyFill="1" applyBorder="1" applyAlignment="1" applyProtection="1">
      <alignment horizontal="center"/>
    </xf>
    <xf numFmtId="0" fontId="10" fillId="0" borderId="2" xfId="6" applyNumberFormat="1" applyFont="1" applyFill="1" applyBorder="1" applyAlignment="1" applyProtection="1">
      <alignment horizontal="center" wrapText="1"/>
    </xf>
  </cellXfs>
  <cellStyles count="8">
    <cellStyle name="Normal" xfId="0" builtinId="0"/>
    <cellStyle name="Normal 2" xfId="1"/>
    <cellStyle name="Normal 3" xfId="2"/>
    <cellStyle name="Normal 4" xfId="3"/>
    <cellStyle name="Normal 4 2" xfId="5"/>
    <cellStyle name="Normal 5" xfId="4"/>
    <cellStyle name="Normal 5 2" xfId="7"/>
    <cellStyle name="Normal 6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FUTURE%20FOND_24_09_17\2023\FI_FUTURE%20FUND_30_09_23\RSBiHRegOsnovniIzvjestajiZaIF-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FUTURE%20FOND_24_09_17\2023\FI_FUTURE%20FUND_30_06_23\RSBiHRegOsnovniIzvjestajiZaIF-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JP-M-6</v>
          </cell>
        </row>
      </sheetData>
      <sheetData sheetId="1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/>
      <sheetData sheetId="1"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0"/>
  <sheetViews>
    <sheetView topLeftCell="A76" zoomScaleNormal="100" workbookViewId="0">
      <selection activeCell="C94" sqref="C94"/>
    </sheetView>
  </sheetViews>
  <sheetFormatPr defaultRowHeight="15" x14ac:dyDescent="0.25"/>
  <cols>
    <col min="1" max="1" width="17.85546875" style="18" customWidth="1"/>
    <col min="2" max="2" width="57.42578125" style="19" customWidth="1"/>
    <col min="3" max="3" width="10.7109375" style="20" customWidth="1"/>
    <col min="4" max="4" width="13.85546875" style="35" bestFit="1" customWidth="1"/>
    <col min="5" max="5" width="12.7109375" style="23" bestFit="1" customWidth="1"/>
    <col min="6" max="6" width="11.7109375" style="23" customWidth="1"/>
    <col min="7" max="16384" width="9.140625" style="23"/>
  </cols>
  <sheetData>
    <row r="1" spans="1:6" ht="26.25" x14ac:dyDescent="0.25">
      <c r="A1" s="29" t="s">
        <v>87</v>
      </c>
      <c r="B1" s="30" t="s">
        <v>854</v>
      </c>
      <c r="C1" s="11"/>
      <c r="D1" s="1"/>
      <c r="E1" s="1"/>
    </row>
    <row r="2" spans="1:6" x14ac:dyDescent="0.25">
      <c r="A2" s="6" t="s">
        <v>88</v>
      </c>
      <c r="B2" s="6"/>
      <c r="C2" s="11"/>
      <c r="D2" s="1"/>
      <c r="E2" s="1"/>
    </row>
    <row r="3" spans="1:6" x14ac:dyDescent="0.25">
      <c r="A3" s="6" t="s">
        <v>89</v>
      </c>
      <c r="B3" s="6"/>
      <c r="C3" s="11"/>
      <c r="D3" s="1"/>
      <c r="E3" s="1"/>
    </row>
    <row r="4" spans="1:6" x14ac:dyDescent="0.25">
      <c r="A4" s="6" t="s">
        <v>90</v>
      </c>
      <c r="B4" s="6"/>
      <c r="C4" s="11"/>
      <c r="D4" s="1"/>
      <c r="E4" s="1"/>
    </row>
    <row r="5" spans="1:6" x14ac:dyDescent="0.25">
      <c r="A5" s="6" t="s">
        <v>91</v>
      </c>
      <c r="B5" s="6"/>
      <c r="C5" s="11"/>
      <c r="D5" s="1"/>
      <c r="E5" s="1"/>
    </row>
    <row r="6" spans="1:6" x14ac:dyDescent="0.25">
      <c r="A6" s="6" t="s">
        <v>320</v>
      </c>
      <c r="B6" s="6"/>
      <c r="C6" s="11"/>
      <c r="D6" s="1"/>
      <c r="E6" s="1"/>
    </row>
    <row r="7" spans="1:6" x14ac:dyDescent="0.25">
      <c r="A7" s="6"/>
      <c r="B7" s="6"/>
      <c r="C7" s="11"/>
      <c r="D7" s="1"/>
      <c r="E7" s="1"/>
    </row>
    <row r="8" spans="1:6" x14ac:dyDescent="0.25">
      <c r="A8" s="6"/>
      <c r="B8" s="12" t="s">
        <v>96</v>
      </c>
      <c r="C8" s="11"/>
      <c r="D8" s="1"/>
      <c r="E8" s="1"/>
    </row>
    <row r="9" spans="1:6" x14ac:dyDescent="0.25">
      <c r="A9" s="6"/>
      <c r="B9" s="12" t="s">
        <v>97</v>
      </c>
      <c r="C9" s="11"/>
      <c r="D9" s="1"/>
      <c r="E9" s="1"/>
    </row>
    <row r="10" spans="1:6" x14ac:dyDescent="0.25">
      <c r="A10" s="11"/>
      <c r="B10" s="11" t="s">
        <v>901</v>
      </c>
      <c r="C10" s="11"/>
      <c r="D10" s="1"/>
      <c r="E10" s="1"/>
    </row>
    <row r="11" spans="1:6" x14ac:dyDescent="0.25">
      <c r="A11" s="11"/>
      <c r="B11" s="6"/>
      <c r="C11" s="11"/>
      <c r="D11" s="1"/>
      <c r="E11" s="1"/>
    </row>
    <row r="12" spans="1:6" x14ac:dyDescent="0.25">
      <c r="A12" s="11"/>
      <c r="B12" s="6"/>
      <c r="C12" s="11"/>
      <c r="E12" s="1" t="s">
        <v>79</v>
      </c>
    </row>
    <row r="13" spans="1:6" ht="30.75" customHeight="1" x14ac:dyDescent="0.25">
      <c r="A13" s="13" t="s">
        <v>168</v>
      </c>
      <c r="B13" s="13" t="s">
        <v>167</v>
      </c>
      <c r="C13" s="14" t="s">
        <v>847</v>
      </c>
      <c r="D13" s="25" t="s">
        <v>170</v>
      </c>
      <c r="E13" s="28" t="s">
        <v>81</v>
      </c>
      <c r="F13" s="28" t="s">
        <v>82</v>
      </c>
    </row>
    <row r="14" spans="1:6" x14ac:dyDescent="0.25">
      <c r="A14" s="15">
        <v>1</v>
      </c>
      <c r="B14" s="13">
        <v>2</v>
      </c>
      <c r="C14" s="16">
        <v>3</v>
      </c>
      <c r="D14" s="33">
        <v>4</v>
      </c>
      <c r="E14" s="24">
        <v>5</v>
      </c>
      <c r="F14" s="24">
        <v>6</v>
      </c>
    </row>
    <row r="15" spans="1:6" x14ac:dyDescent="0.25">
      <c r="A15" s="15"/>
      <c r="B15" s="13" t="s">
        <v>100</v>
      </c>
      <c r="C15" s="14"/>
      <c r="D15" s="25"/>
      <c r="E15" s="21"/>
      <c r="F15" s="21"/>
    </row>
    <row r="16" spans="1:6" x14ac:dyDescent="0.25">
      <c r="A16" s="15">
        <v>10</v>
      </c>
      <c r="B16" s="13" t="s">
        <v>101</v>
      </c>
      <c r="C16" s="44" t="s">
        <v>925</v>
      </c>
      <c r="D16" s="36">
        <v>1</v>
      </c>
      <c r="E16" s="21">
        <v>8164962</v>
      </c>
      <c r="F16" s="21">
        <v>2610110</v>
      </c>
    </row>
    <row r="17" spans="1:6" ht="30" x14ac:dyDescent="0.25">
      <c r="A17" s="15"/>
      <c r="B17" s="13" t="s">
        <v>102</v>
      </c>
      <c r="C17" s="44"/>
      <c r="D17" s="36" t="s">
        <v>18</v>
      </c>
      <c r="E17" s="21">
        <f>E18+E22++E26</f>
        <v>45930078</v>
      </c>
      <c r="F17" s="21">
        <v>54672676</v>
      </c>
    </row>
    <row r="18" spans="1:6" ht="30" x14ac:dyDescent="0.25">
      <c r="A18" s="15" t="s">
        <v>0</v>
      </c>
      <c r="B18" s="13" t="s">
        <v>336</v>
      </c>
      <c r="C18" s="44" t="s">
        <v>858</v>
      </c>
      <c r="D18" s="36" t="s">
        <v>19</v>
      </c>
      <c r="E18" s="21">
        <f>E19</f>
        <v>40935040</v>
      </c>
      <c r="F18" s="21">
        <v>47479491</v>
      </c>
    </row>
    <row r="19" spans="1:6" x14ac:dyDescent="0.25">
      <c r="A19" s="15" t="s">
        <v>1</v>
      </c>
      <c r="B19" s="13" t="s">
        <v>305</v>
      </c>
      <c r="C19" s="44" t="s">
        <v>858</v>
      </c>
      <c r="D19" s="36">
        <v>4</v>
      </c>
      <c r="E19" s="21">
        <v>40935040</v>
      </c>
      <c r="F19" s="21">
        <v>47479491</v>
      </c>
    </row>
    <row r="20" spans="1:6" x14ac:dyDescent="0.25">
      <c r="A20" s="15" t="s">
        <v>2</v>
      </c>
      <c r="B20" s="13" t="s">
        <v>306</v>
      </c>
      <c r="C20" s="44"/>
      <c r="D20" s="36">
        <v>5</v>
      </c>
      <c r="E20" s="21"/>
      <c r="F20" s="21"/>
    </row>
    <row r="21" spans="1:6" ht="30" x14ac:dyDescent="0.25">
      <c r="A21" s="15" t="s">
        <v>3</v>
      </c>
      <c r="B21" s="13" t="s">
        <v>321</v>
      </c>
      <c r="C21" s="44"/>
      <c r="D21" s="36">
        <v>6</v>
      </c>
      <c r="E21" s="21"/>
      <c r="F21" s="21"/>
    </row>
    <row r="22" spans="1:6" ht="30" x14ac:dyDescent="0.25">
      <c r="A22" s="15">
        <v>21</v>
      </c>
      <c r="B22" s="13" t="s">
        <v>322</v>
      </c>
      <c r="C22" s="44" t="s">
        <v>858</v>
      </c>
      <c r="D22" s="36">
        <v>7</v>
      </c>
      <c r="E22" s="21">
        <f>E24+E25</f>
        <v>4995038</v>
      </c>
      <c r="F22" s="21">
        <v>3923019</v>
      </c>
    </row>
    <row r="23" spans="1:6" x14ac:dyDescent="0.25">
      <c r="A23" s="15" t="s">
        <v>278</v>
      </c>
      <c r="B23" s="13" t="s">
        <v>307</v>
      </c>
      <c r="C23" s="44"/>
      <c r="D23" s="36" t="s">
        <v>20</v>
      </c>
      <c r="E23" s="24"/>
      <c r="F23" s="24"/>
    </row>
    <row r="24" spans="1:6" x14ac:dyDescent="0.25">
      <c r="A24" s="15" t="s">
        <v>279</v>
      </c>
      <c r="B24" s="13" t="s">
        <v>323</v>
      </c>
      <c r="C24" s="44" t="s">
        <v>858</v>
      </c>
      <c r="D24" s="36" t="s">
        <v>21</v>
      </c>
      <c r="E24" s="21">
        <v>4968766</v>
      </c>
      <c r="F24" s="21">
        <v>3895379</v>
      </c>
    </row>
    <row r="25" spans="1:6" x14ac:dyDescent="0.25">
      <c r="A25" s="15" t="s">
        <v>280</v>
      </c>
      <c r="B25" s="13" t="s">
        <v>308</v>
      </c>
      <c r="C25" s="44" t="s">
        <v>862</v>
      </c>
      <c r="D25" s="36">
        <v>10</v>
      </c>
      <c r="E25" s="21">
        <v>26272</v>
      </c>
      <c r="F25" s="21">
        <v>27640</v>
      </c>
    </row>
    <row r="26" spans="1:6" ht="30" x14ac:dyDescent="0.25">
      <c r="A26" s="15">
        <v>22</v>
      </c>
      <c r="B26" s="13" t="s">
        <v>103</v>
      </c>
      <c r="C26" s="44"/>
      <c r="D26" s="36">
        <v>11</v>
      </c>
      <c r="E26" s="21">
        <f>E28+E29</f>
        <v>0</v>
      </c>
      <c r="F26" s="21">
        <v>3270166</v>
      </c>
    </row>
    <row r="27" spans="1:6" x14ac:dyDescent="0.25">
      <c r="A27" s="15" t="s">
        <v>281</v>
      </c>
      <c r="B27" s="13" t="s">
        <v>309</v>
      </c>
      <c r="C27" s="44"/>
      <c r="D27" s="36">
        <v>12</v>
      </c>
      <c r="E27" s="21"/>
      <c r="F27" s="21"/>
    </row>
    <row r="28" spans="1:6" x14ac:dyDescent="0.25">
      <c r="A28" s="15" t="s">
        <v>282</v>
      </c>
      <c r="B28" s="13" t="s">
        <v>104</v>
      </c>
      <c r="C28" s="44" t="s">
        <v>859</v>
      </c>
      <c r="D28" s="36">
        <v>13</v>
      </c>
      <c r="E28" s="21">
        <v>0</v>
      </c>
      <c r="F28" s="21">
        <v>3269673</v>
      </c>
    </row>
    <row r="29" spans="1:6" ht="30" x14ac:dyDescent="0.25">
      <c r="A29" s="15" t="s">
        <v>283</v>
      </c>
      <c r="B29" s="13" t="s">
        <v>310</v>
      </c>
      <c r="C29" s="44" t="s">
        <v>862</v>
      </c>
      <c r="D29" s="36">
        <v>14</v>
      </c>
      <c r="E29" s="21">
        <v>0</v>
      </c>
      <c r="F29" s="21">
        <v>493</v>
      </c>
    </row>
    <row r="30" spans="1:6" x14ac:dyDescent="0.25">
      <c r="A30" s="15" t="s">
        <v>284</v>
      </c>
      <c r="B30" s="13" t="s">
        <v>324</v>
      </c>
      <c r="C30" s="44"/>
      <c r="D30" s="36">
        <v>15</v>
      </c>
      <c r="E30" s="21"/>
      <c r="F30" s="21"/>
    </row>
    <row r="31" spans="1:6" x14ac:dyDescent="0.25">
      <c r="A31" s="15">
        <v>240</v>
      </c>
      <c r="B31" s="13" t="s">
        <v>105</v>
      </c>
      <c r="C31" s="44"/>
      <c r="D31" s="36">
        <v>16</v>
      </c>
      <c r="E31" s="21"/>
      <c r="F31" s="21"/>
    </row>
    <row r="32" spans="1:6" ht="30" x14ac:dyDescent="0.25">
      <c r="A32" s="15" t="s">
        <v>4</v>
      </c>
      <c r="B32" s="13" t="s">
        <v>106</v>
      </c>
      <c r="C32" s="44"/>
      <c r="D32" s="36" t="s">
        <v>22</v>
      </c>
      <c r="E32" s="21">
        <f>E34+E37</f>
        <v>513843</v>
      </c>
      <c r="F32" s="21">
        <v>904230</v>
      </c>
    </row>
    <row r="33" spans="1:6" x14ac:dyDescent="0.25">
      <c r="A33" s="15" t="s">
        <v>285</v>
      </c>
      <c r="B33" s="13" t="s">
        <v>325</v>
      </c>
      <c r="C33" s="44" t="s">
        <v>862</v>
      </c>
      <c r="D33" s="36">
        <v>18</v>
      </c>
      <c r="E33" s="21"/>
      <c r="F33" s="21"/>
    </row>
    <row r="34" spans="1:6" x14ac:dyDescent="0.25">
      <c r="A34" s="15" t="s">
        <v>286</v>
      </c>
      <c r="B34" s="13" t="s">
        <v>107</v>
      </c>
      <c r="C34" s="44" t="s">
        <v>861</v>
      </c>
      <c r="D34" s="36">
        <v>19</v>
      </c>
      <c r="E34" s="21">
        <v>511020</v>
      </c>
      <c r="F34" s="21">
        <v>901494</v>
      </c>
    </row>
    <row r="35" spans="1:6" x14ac:dyDescent="0.25">
      <c r="A35" s="15" t="s">
        <v>287</v>
      </c>
      <c r="B35" s="13" t="s">
        <v>108</v>
      </c>
      <c r="C35" s="44"/>
      <c r="D35" s="36">
        <v>20</v>
      </c>
      <c r="E35" s="21"/>
      <c r="F35" s="21"/>
    </row>
    <row r="36" spans="1:6" x14ac:dyDescent="0.25">
      <c r="A36" s="15" t="s">
        <v>288</v>
      </c>
      <c r="B36" s="13" t="s">
        <v>109</v>
      </c>
      <c r="C36" s="44"/>
      <c r="D36" s="36">
        <v>21</v>
      </c>
      <c r="E36" s="21"/>
      <c r="F36" s="21"/>
    </row>
    <row r="37" spans="1:6" x14ac:dyDescent="0.25">
      <c r="A37" s="15" t="s">
        <v>289</v>
      </c>
      <c r="B37" s="13" t="s">
        <v>110</v>
      </c>
      <c r="C37" s="44" t="s">
        <v>860</v>
      </c>
      <c r="D37" s="36">
        <v>22</v>
      </c>
      <c r="E37" s="21">
        <v>2823</v>
      </c>
      <c r="F37" s="21">
        <v>2736</v>
      </c>
    </row>
    <row r="38" spans="1:6" x14ac:dyDescent="0.25">
      <c r="A38" s="15">
        <v>32</v>
      </c>
      <c r="B38" s="13" t="s">
        <v>111</v>
      </c>
      <c r="C38" s="44"/>
      <c r="D38" s="36">
        <v>23</v>
      </c>
      <c r="E38" s="21"/>
      <c r="F38" s="21"/>
    </row>
    <row r="39" spans="1:6" x14ac:dyDescent="0.25">
      <c r="A39" s="15" t="s">
        <v>290</v>
      </c>
      <c r="B39" s="13" t="s">
        <v>112</v>
      </c>
      <c r="C39" s="44"/>
      <c r="D39" s="36">
        <v>24</v>
      </c>
      <c r="E39" s="21"/>
      <c r="F39" s="21"/>
    </row>
    <row r="40" spans="1:6" x14ac:dyDescent="0.25">
      <c r="A40" s="15">
        <v>34</v>
      </c>
      <c r="B40" s="13" t="s">
        <v>113</v>
      </c>
      <c r="C40" s="44"/>
      <c r="D40" s="36">
        <v>25</v>
      </c>
      <c r="E40" s="21"/>
      <c r="F40" s="21"/>
    </row>
    <row r="41" spans="1:6" ht="30" x14ac:dyDescent="0.25">
      <c r="A41" s="15"/>
      <c r="B41" s="13" t="s">
        <v>114</v>
      </c>
      <c r="C41" s="44"/>
      <c r="D41" s="36" t="s">
        <v>23</v>
      </c>
      <c r="E41" s="21">
        <f>E16+E17+E32</f>
        <v>54608883</v>
      </c>
      <c r="F41" s="21">
        <v>58187016</v>
      </c>
    </row>
    <row r="42" spans="1:6" x14ac:dyDescent="0.25">
      <c r="A42" s="15"/>
      <c r="B42" s="13" t="s">
        <v>115</v>
      </c>
      <c r="C42" s="44"/>
      <c r="D42" s="36"/>
      <c r="E42" s="21"/>
      <c r="F42" s="21"/>
    </row>
    <row r="43" spans="1:6" ht="30" x14ac:dyDescent="0.25">
      <c r="A43" s="15" t="s">
        <v>5</v>
      </c>
      <c r="B43" s="13" t="s">
        <v>116</v>
      </c>
      <c r="C43" s="44"/>
      <c r="D43" s="36" t="s">
        <v>24</v>
      </c>
      <c r="E43" s="21">
        <f>E44</f>
        <v>1998760</v>
      </c>
      <c r="F43" s="21"/>
    </row>
    <row r="44" spans="1:6" x14ac:dyDescent="0.25">
      <c r="A44" s="15" t="s">
        <v>6</v>
      </c>
      <c r="B44" s="13" t="s">
        <v>117</v>
      </c>
      <c r="C44" s="44" t="s">
        <v>864</v>
      </c>
      <c r="D44" s="36">
        <v>28</v>
      </c>
      <c r="E44" s="21">
        <v>1998760</v>
      </c>
      <c r="F44" s="21"/>
    </row>
    <row r="45" spans="1:6" x14ac:dyDescent="0.25">
      <c r="A45" s="15">
        <v>409</v>
      </c>
      <c r="B45" s="13" t="s">
        <v>118</v>
      </c>
      <c r="C45" s="44"/>
      <c r="D45" s="36">
        <v>29</v>
      </c>
      <c r="E45" s="21"/>
      <c r="F45" s="21"/>
    </row>
    <row r="46" spans="1:6" ht="30" x14ac:dyDescent="0.25">
      <c r="A46" s="15">
        <v>41</v>
      </c>
      <c r="B46" s="13" t="s">
        <v>119</v>
      </c>
      <c r="C46" s="44"/>
      <c r="D46" s="36">
        <v>30</v>
      </c>
      <c r="E46" s="21">
        <f>E49</f>
        <v>2867</v>
      </c>
      <c r="F46" s="21">
        <v>6234</v>
      </c>
    </row>
    <row r="47" spans="1:6" x14ac:dyDescent="0.25">
      <c r="A47" s="15">
        <v>410</v>
      </c>
      <c r="B47" s="13" t="s">
        <v>120</v>
      </c>
      <c r="C47" s="44"/>
      <c r="D47" s="36">
        <v>31</v>
      </c>
      <c r="E47" s="21"/>
      <c r="F47" s="21"/>
    </row>
    <row r="48" spans="1:6" x14ac:dyDescent="0.25">
      <c r="A48" s="15">
        <v>411</v>
      </c>
      <c r="B48" s="13" t="s">
        <v>121</v>
      </c>
      <c r="C48" s="44"/>
      <c r="D48" s="36">
        <v>32</v>
      </c>
      <c r="E48" s="21"/>
      <c r="F48" s="21"/>
    </row>
    <row r="49" spans="1:6" x14ac:dyDescent="0.25">
      <c r="A49" s="15">
        <v>413</v>
      </c>
      <c r="B49" s="13" t="s">
        <v>122</v>
      </c>
      <c r="C49" s="44" t="s">
        <v>863</v>
      </c>
      <c r="D49" s="36">
        <v>33</v>
      </c>
      <c r="E49" s="21">
        <v>2867</v>
      </c>
      <c r="F49" s="21">
        <v>6234</v>
      </c>
    </row>
    <row r="50" spans="1:6" x14ac:dyDescent="0.25">
      <c r="A50" s="15">
        <v>414</v>
      </c>
      <c r="B50" s="13" t="s">
        <v>123</v>
      </c>
      <c r="C50" s="44"/>
      <c r="D50" s="36">
        <v>34</v>
      </c>
      <c r="E50" s="21"/>
      <c r="F50" s="21"/>
    </row>
    <row r="51" spans="1:6" x14ac:dyDescent="0.25">
      <c r="A51" s="15" t="s">
        <v>7</v>
      </c>
      <c r="B51" s="13" t="s">
        <v>124</v>
      </c>
      <c r="C51" s="44"/>
      <c r="D51" s="36">
        <v>35</v>
      </c>
      <c r="E51" s="21"/>
      <c r="F51" s="21"/>
    </row>
    <row r="52" spans="1:6" x14ac:dyDescent="0.25">
      <c r="A52" s="15">
        <v>42</v>
      </c>
      <c r="B52" s="13" t="s">
        <v>326</v>
      </c>
      <c r="C52" s="44"/>
      <c r="D52" s="36">
        <v>36</v>
      </c>
      <c r="E52" s="21">
        <f>E53+E54</f>
        <v>543329</v>
      </c>
      <c r="F52" s="21">
        <v>167601</v>
      </c>
    </row>
    <row r="53" spans="1:6" ht="15" customHeight="1" x14ac:dyDescent="0.25">
      <c r="A53" s="13" t="s">
        <v>327</v>
      </c>
      <c r="B53" s="13" t="s">
        <v>125</v>
      </c>
      <c r="C53" s="26" t="s">
        <v>865</v>
      </c>
      <c r="D53" s="36">
        <v>37</v>
      </c>
      <c r="E53" s="21">
        <v>543225</v>
      </c>
      <c r="F53" s="21">
        <v>167375</v>
      </c>
    </row>
    <row r="54" spans="1:6" x14ac:dyDescent="0.25">
      <c r="A54" s="15">
        <v>422</v>
      </c>
      <c r="B54" s="13" t="s">
        <v>126</v>
      </c>
      <c r="C54" s="44" t="s">
        <v>864</v>
      </c>
      <c r="D54" s="36">
        <v>38</v>
      </c>
      <c r="E54" s="21">
        <v>104</v>
      </c>
      <c r="F54" s="21">
        <v>226</v>
      </c>
    </row>
    <row r="55" spans="1:6" ht="30" x14ac:dyDescent="0.25">
      <c r="A55" s="15" t="s">
        <v>8</v>
      </c>
      <c r="B55" s="13" t="s">
        <v>127</v>
      </c>
      <c r="C55" s="44"/>
      <c r="D55" s="36" t="s">
        <v>25</v>
      </c>
      <c r="E55" s="21"/>
      <c r="F55" s="21"/>
    </row>
    <row r="56" spans="1:6" x14ac:dyDescent="0.25">
      <c r="A56" s="15">
        <v>430</v>
      </c>
      <c r="B56" s="13" t="s">
        <v>128</v>
      </c>
      <c r="C56" s="44"/>
      <c r="D56" s="36">
        <v>40</v>
      </c>
      <c r="E56" s="21"/>
      <c r="F56" s="21"/>
    </row>
    <row r="57" spans="1:6" x14ac:dyDescent="0.25">
      <c r="A57" s="15">
        <v>431</v>
      </c>
      <c r="B57" s="13" t="s">
        <v>129</v>
      </c>
      <c r="C57" s="44"/>
      <c r="D57" s="36">
        <v>41</v>
      </c>
      <c r="E57" s="21"/>
      <c r="F57" s="21"/>
    </row>
    <row r="58" spans="1:6" ht="30" x14ac:dyDescent="0.25">
      <c r="A58" s="15" t="s">
        <v>9</v>
      </c>
      <c r="B58" s="13" t="s">
        <v>311</v>
      </c>
      <c r="C58" s="44"/>
      <c r="D58" s="36" t="s">
        <v>26</v>
      </c>
      <c r="E58" s="21"/>
      <c r="F58" s="21"/>
    </row>
    <row r="59" spans="1:6" x14ac:dyDescent="0.25">
      <c r="A59" s="15" t="s">
        <v>10</v>
      </c>
      <c r="B59" s="13" t="s">
        <v>130</v>
      </c>
      <c r="C59" s="44"/>
      <c r="D59" s="36">
        <v>43</v>
      </c>
      <c r="E59" s="21"/>
      <c r="F59" s="21"/>
    </row>
    <row r="60" spans="1:6" x14ac:dyDescent="0.25">
      <c r="A60" s="15" t="s">
        <v>11</v>
      </c>
      <c r="B60" s="13" t="s">
        <v>131</v>
      </c>
      <c r="C60" s="44"/>
      <c r="D60" s="36">
        <v>44</v>
      </c>
      <c r="E60" s="21"/>
      <c r="F60" s="21"/>
    </row>
    <row r="61" spans="1:6" x14ac:dyDescent="0.25">
      <c r="A61" s="15" t="s">
        <v>12</v>
      </c>
      <c r="B61" s="13" t="s">
        <v>132</v>
      </c>
      <c r="C61" s="44"/>
      <c r="D61" s="36">
        <v>45</v>
      </c>
      <c r="E61" s="21"/>
      <c r="F61" s="21"/>
    </row>
    <row r="62" spans="1:6" x14ac:dyDescent="0.25">
      <c r="A62" s="15">
        <v>449</v>
      </c>
      <c r="B62" s="13" t="s">
        <v>328</v>
      </c>
      <c r="C62" s="44"/>
      <c r="D62" s="36">
        <v>46</v>
      </c>
      <c r="E62" s="21"/>
      <c r="F62" s="21"/>
    </row>
    <row r="63" spans="1:6" ht="15" customHeight="1" x14ac:dyDescent="0.25">
      <c r="A63" s="15" t="s">
        <v>13</v>
      </c>
      <c r="B63" s="13" t="s">
        <v>133</v>
      </c>
      <c r="C63" s="44"/>
      <c r="D63" s="36">
        <v>47</v>
      </c>
      <c r="E63" s="21"/>
      <c r="F63" s="21"/>
    </row>
    <row r="64" spans="1:6" x14ac:dyDescent="0.25">
      <c r="A64" s="15">
        <v>450</v>
      </c>
      <c r="B64" s="13" t="s">
        <v>134</v>
      </c>
      <c r="C64" s="44"/>
      <c r="D64" s="36">
        <v>48</v>
      </c>
      <c r="E64" s="21"/>
      <c r="F64" s="21"/>
    </row>
    <row r="65" spans="1:6" x14ac:dyDescent="0.25">
      <c r="A65" s="15">
        <v>460</v>
      </c>
      <c r="B65" s="13" t="s">
        <v>135</v>
      </c>
      <c r="C65" s="44"/>
      <c r="D65" s="36">
        <v>49</v>
      </c>
      <c r="E65" s="21"/>
      <c r="F65" s="21"/>
    </row>
    <row r="66" spans="1:6" x14ac:dyDescent="0.25">
      <c r="A66" s="15" t="s">
        <v>14</v>
      </c>
      <c r="B66" s="13" t="s">
        <v>136</v>
      </c>
      <c r="C66" s="44"/>
      <c r="D66" s="36">
        <v>50</v>
      </c>
      <c r="E66" s="21"/>
      <c r="F66" s="21"/>
    </row>
    <row r="67" spans="1:6" x14ac:dyDescent="0.25">
      <c r="A67" s="15" t="s">
        <v>15</v>
      </c>
      <c r="B67" s="13" t="s">
        <v>137</v>
      </c>
      <c r="C67" s="44"/>
      <c r="D67" s="36">
        <v>51</v>
      </c>
      <c r="E67" s="21"/>
      <c r="F67" s="21"/>
    </row>
    <row r="68" spans="1:6" x14ac:dyDescent="0.25">
      <c r="A68" s="15">
        <v>490</v>
      </c>
      <c r="B68" s="13" t="s">
        <v>138</v>
      </c>
      <c r="C68" s="44"/>
      <c r="D68" s="36">
        <v>52</v>
      </c>
      <c r="E68" s="21"/>
      <c r="F68" s="21"/>
    </row>
    <row r="69" spans="1:6" ht="30" x14ac:dyDescent="0.25">
      <c r="A69" s="15"/>
      <c r="B69" s="13" t="s">
        <v>139</v>
      </c>
      <c r="C69" s="44"/>
      <c r="D69" s="36" t="s">
        <v>27</v>
      </c>
      <c r="E69" s="21">
        <f>E43+E46+E52</f>
        <v>2544956</v>
      </c>
      <c r="F69" s="21">
        <v>173835</v>
      </c>
    </row>
    <row r="70" spans="1:6" x14ac:dyDescent="0.25">
      <c r="A70" s="15"/>
      <c r="B70" s="13" t="s">
        <v>140</v>
      </c>
      <c r="C70" s="44"/>
      <c r="D70" s="36"/>
      <c r="E70" s="21">
        <f>E41-E69</f>
        <v>52063927</v>
      </c>
      <c r="F70" s="21">
        <v>58013181</v>
      </c>
    </row>
    <row r="71" spans="1:6" ht="30" x14ac:dyDescent="0.25">
      <c r="A71" s="15" t="s">
        <v>16</v>
      </c>
      <c r="B71" s="13" t="s">
        <v>141</v>
      </c>
      <c r="C71" s="44" t="s">
        <v>926</v>
      </c>
      <c r="D71" s="36" t="s">
        <v>28</v>
      </c>
      <c r="E71" s="21">
        <f>E74</f>
        <v>36282863</v>
      </c>
      <c r="F71" s="21">
        <v>36841138</v>
      </c>
    </row>
    <row r="72" spans="1:6" x14ac:dyDescent="0.25">
      <c r="A72" s="15">
        <v>510</v>
      </c>
      <c r="B72" s="13" t="s">
        <v>142</v>
      </c>
      <c r="C72" s="44"/>
      <c r="D72" s="36">
        <v>55</v>
      </c>
      <c r="E72" s="21"/>
      <c r="F72" s="21"/>
    </row>
    <row r="73" spans="1:6" x14ac:dyDescent="0.25">
      <c r="A73" s="15">
        <v>519</v>
      </c>
      <c r="B73" s="13" t="s">
        <v>143</v>
      </c>
      <c r="C73" s="44"/>
      <c r="D73" s="36">
        <v>56</v>
      </c>
      <c r="E73" s="21"/>
      <c r="F73" s="21"/>
    </row>
    <row r="74" spans="1:6" x14ac:dyDescent="0.25">
      <c r="A74" s="15">
        <v>512</v>
      </c>
      <c r="B74" s="13" t="s">
        <v>144</v>
      </c>
      <c r="C74" s="44" t="s">
        <v>926</v>
      </c>
      <c r="D74" s="36">
        <v>57</v>
      </c>
      <c r="E74" s="21">
        <v>36282863</v>
      </c>
      <c r="F74" s="21">
        <v>36841138</v>
      </c>
    </row>
    <row r="75" spans="1:6" x14ac:dyDescent="0.25">
      <c r="A75" s="15">
        <v>513</v>
      </c>
      <c r="B75" s="13" t="s">
        <v>145</v>
      </c>
      <c r="C75" s="44"/>
      <c r="D75" s="36">
        <v>58</v>
      </c>
      <c r="E75" s="21"/>
      <c r="F75" s="21"/>
    </row>
    <row r="76" spans="1:6" x14ac:dyDescent="0.25">
      <c r="A76" s="15">
        <v>52</v>
      </c>
      <c r="B76" s="13" t="s">
        <v>146</v>
      </c>
      <c r="C76" s="44"/>
      <c r="D76" s="36">
        <v>59</v>
      </c>
      <c r="E76" s="21"/>
      <c r="F76" s="21"/>
    </row>
    <row r="77" spans="1:6" x14ac:dyDescent="0.25">
      <c r="A77" s="15">
        <v>520</v>
      </c>
      <c r="B77" s="13" t="s">
        <v>147</v>
      </c>
      <c r="C77" s="44"/>
      <c r="D77" s="36">
        <v>60</v>
      </c>
      <c r="E77" s="21"/>
      <c r="F77" s="21"/>
    </row>
    <row r="78" spans="1:6" x14ac:dyDescent="0.25">
      <c r="A78" s="15">
        <v>521</v>
      </c>
      <c r="B78" s="13" t="s">
        <v>148</v>
      </c>
      <c r="C78" s="44"/>
      <c r="D78" s="36">
        <v>61</v>
      </c>
      <c r="E78" s="21"/>
      <c r="F78" s="21"/>
    </row>
    <row r="79" spans="1:6" x14ac:dyDescent="0.25">
      <c r="A79" s="15">
        <v>53</v>
      </c>
      <c r="B79" s="13" t="s">
        <v>149</v>
      </c>
      <c r="C79" s="44" t="s">
        <v>927</v>
      </c>
      <c r="D79" s="36">
        <v>62</v>
      </c>
      <c r="E79" s="21">
        <f>E80</f>
        <v>-43390</v>
      </c>
      <c r="F79" s="21">
        <v>13593</v>
      </c>
    </row>
    <row r="80" spans="1:6" ht="45" x14ac:dyDescent="0.25">
      <c r="A80" s="15" t="s">
        <v>17</v>
      </c>
      <c r="B80" s="13" t="s">
        <v>312</v>
      </c>
      <c r="C80" s="44" t="s">
        <v>927</v>
      </c>
      <c r="D80" s="36" t="s">
        <v>29</v>
      </c>
      <c r="E80" s="21">
        <v>-43390</v>
      </c>
      <c r="F80" s="21">
        <v>13593</v>
      </c>
    </row>
    <row r="81" spans="1:6" x14ac:dyDescent="0.25">
      <c r="A81" s="15">
        <v>531</v>
      </c>
      <c r="B81" s="13" t="s">
        <v>150</v>
      </c>
      <c r="C81" s="44"/>
      <c r="D81" s="36">
        <v>64</v>
      </c>
      <c r="E81" s="21"/>
      <c r="F81" s="21"/>
    </row>
    <row r="82" spans="1:6" x14ac:dyDescent="0.25">
      <c r="A82" s="15">
        <v>532</v>
      </c>
      <c r="B82" s="13" t="s">
        <v>151</v>
      </c>
      <c r="C82" s="44"/>
      <c r="D82" s="36">
        <v>65</v>
      </c>
      <c r="E82" s="21"/>
      <c r="F82" s="21"/>
    </row>
    <row r="83" spans="1:6" x14ac:dyDescent="0.25">
      <c r="A83" s="15">
        <v>54</v>
      </c>
      <c r="B83" s="13" t="s">
        <v>152</v>
      </c>
      <c r="C83" s="44"/>
      <c r="D83" s="36">
        <v>66</v>
      </c>
      <c r="E83" s="21"/>
      <c r="F83" s="21"/>
    </row>
    <row r="84" spans="1:6" x14ac:dyDescent="0.25">
      <c r="A84" s="15">
        <v>540</v>
      </c>
      <c r="B84" s="13" t="s">
        <v>153</v>
      </c>
      <c r="C84" s="44"/>
      <c r="D84" s="36">
        <v>67</v>
      </c>
      <c r="E84" s="21"/>
      <c r="F84" s="21"/>
    </row>
    <row r="85" spans="1:6" x14ac:dyDescent="0.25">
      <c r="A85" s="15">
        <v>541</v>
      </c>
      <c r="B85" s="13" t="s">
        <v>154</v>
      </c>
      <c r="C85" s="44"/>
      <c r="D85" s="36">
        <v>68</v>
      </c>
      <c r="E85" s="21"/>
      <c r="F85" s="21"/>
    </row>
    <row r="86" spans="1:6" x14ac:dyDescent="0.25">
      <c r="A86" s="15">
        <v>55</v>
      </c>
      <c r="B86" s="13" t="s">
        <v>155</v>
      </c>
      <c r="C86" s="44"/>
      <c r="D86" s="36">
        <v>69</v>
      </c>
      <c r="E86" s="21">
        <f>E87+E88</f>
        <v>21158450</v>
      </c>
      <c r="F86" s="21">
        <v>21158450</v>
      </c>
    </row>
    <row r="87" spans="1:6" x14ac:dyDescent="0.25">
      <c r="A87" s="15">
        <v>550</v>
      </c>
      <c r="B87" s="13" t="s">
        <v>156</v>
      </c>
      <c r="C87" s="44"/>
      <c r="D87" s="36">
        <v>70</v>
      </c>
      <c r="E87" s="21">
        <v>21158450</v>
      </c>
      <c r="F87" s="21">
        <v>16218989</v>
      </c>
    </row>
    <row r="88" spans="1:6" x14ac:dyDescent="0.25">
      <c r="A88" s="15">
        <v>551</v>
      </c>
      <c r="B88" s="13" t="s">
        <v>157</v>
      </c>
      <c r="C88" s="44"/>
      <c r="D88" s="36">
        <v>71</v>
      </c>
      <c r="E88" s="34"/>
      <c r="F88" s="34">
        <v>4939461</v>
      </c>
    </row>
    <row r="89" spans="1:6" x14ac:dyDescent="0.25">
      <c r="A89" s="15">
        <v>56</v>
      </c>
      <c r="B89" s="13" t="s">
        <v>158</v>
      </c>
      <c r="C89" s="44"/>
      <c r="D89" s="36">
        <v>72</v>
      </c>
      <c r="E89" s="21">
        <f>E90+E91</f>
        <v>5333996</v>
      </c>
      <c r="F89" s="21"/>
    </row>
    <row r="90" spans="1:6" x14ac:dyDescent="0.25">
      <c r="A90" s="15">
        <v>560</v>
      </c>
      <c r="B90" s="13" t="s">
        <v>159</v>
      </c>
      <c r="C90" s="44"/>
      <c r="D90" s="36">
        <v>73</v>
      </c>
      <c r="E90" s="21"/>
      <c r="F90" s="21"/>
    </row>
    <row r="91" spans="1:6" x14ac:dyDescent="0.25">
      <c r="A91" s="15">
        <v>561</v>
      </c>
      <c r="B91" s="13" t="s">
        <v>160</v>
      </c>
      <c r="C91" s="44"/>
      <c r="D91" s="36">
        <v>74</v>
      </c>
      <c r="E91" s="40">
        <f>'2'!E74</f>
        <v>5333996</v>
      </c>
      <c r="F91" s="21"/>
    </row>
    <row r="92" spans="1:6" ht="30" x14ac:dyDescent="0.25">
      <c r="A92" s="15"/>
      <c r="B92" s="13" t="s">
        <v>161</v>
      </c>
      <c r="C92" s="44"/>
      <c r="D92" s="36" t="s">
        <v>30</v>
      </c>
      <c r="E92" s="21">
        <f>E71+E79+E86-E89</f>
        <v>52063927</v>
      </c>
      <c r="F92" s="21">
        <v>58013181</v>
      </c>
    </row>
    <row r="93" spans="1:6" x14ac:dyDescent="0.25">
      <c r="A93" s="15"/>
      <c r="B93" s="13" t="s">
        <v>162</v>
      </c>
      <c r="C93" s="44" t="s">
        <v>926</v>
      </c>
      <c r="D93" s="36">
        <v>76</v>
      </c>
      <c r="E93" s="21">
        <v>3712272</v>
      </c>
      <c r="F93" s="21">
        <v>3749012</v>
      </c>
    </row>
    <row r="94" spans="1:6" ht="30" x14ac:dyDescent="0.25">
      <c r="A94" s="15"/>
      <c r="B94" s="13" t="s">
        <v>163</v>
      </c>
      <c r="C94" s="14"/>
      <c r="D94" s="36">
        <v>77</v>
      </c>
      <c r="E94" s="32">
        <v>14.024800000000001</v>
      </c>
      <c r="F94" s="32">
        <v>15.474299999999999</v>
      </c>
    </row>
    <row r="95" spans="1:6" x14ac:dyDescent="0.25">
      <c r="A95" s="15"/>
      <c r="B95" s="13" t="s">
        <v>164</v>
      </c>
      <c r="C95" s="14"/>
      <c r="D95" s="36"/>
      <c r="E95" s="21"/>
      <c r="F95" s="21"/>
    </row>
    <row r="96" spans="1:6" x14ac:dyDescent="0.25">
      <c r="A96" s="15">
        <v>98</v>
      </c>
      <c r="B96" s="13" t="s">
        <v>165</v>
      </c>
      <c r="C96" s="14"/>
      <c r="D96" s="36">
        <v>78</v>
      </c>
      <c r="E96" s="21">
        <v>0</v>
      </c>
      <c r="F96" s="21">
        <v>0</v>
      </c>
    </row>
    <row r="97" spans="1:6" x14ac:dyDescent="0.25">
      <c r="A97" s="15">
        <v>99</v>
      </c>
      <c r="B97" s="13" t="s">
        <v>166</v>
      </c>
      <c r="C97" s="14"/>
      <c r="D97" s="36">
        <v>79</v>
      </c>
      <c r="E97" s="21">
        <v>0</v>
      </c>
      <c r="F97" s="21">
        <v>0</v>
      </c>
    </row>
    <row r="99" spans="1:6" ht="23.25" customHeight="1" x14ac:dyDescent="0.25">
      <c r="A99" s="17" t="s">
        <v>83</v>
      </c>
      <c r="B99" s="188" t="s">
        <v>85</v>
      </c>
      <c r="C99" s="188"/>
      <c r="D99" s="4" t="s">
        <v>84</v>
      </c>
      <c r="E99" s="189" t="s">
        <v>86</v>
      </c>
      <c r="F99" s="189"/>
    </row>
    <row r="100" spans="1:6" x14ac:dyDescent="0.25">
      <c r="A100" s="17" t="s">
        <v>919</v>
      </c>
      <c r="B100" s="190" t="s">
        <v>872</v>
      </c>
      <c r="C100" s="190"/>
      <c r="D100" s="4"/>
      <c r="E100" s="191" t="s">
        <v>340</v>
      </c>
      <c r="F100" s="191"/>
    </row>
  </sheetData>
  <mergeCells count="4">
    <mergeCell ref="B99:C99"/>
    <mergeCell ref="E99:F99"/>
    <mergeCell ref="B100:C100"/>
    <mergeCell ref="E100:F100"/>
  </mergeCells>
  <pageMargins left="0.70866141732283472" right="0.70866141732283472" top="0.74803149606299213" bottom="0.74803149606299213" header="0.31496062992125984" footer="0.31496062992125984"/>
  <pageSetup paperSize="9" scale="70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topLeftCell="A16" zoomScaleNormal="100" zoomScaleSheetLayoutView="100" workbookViewId="0">
      <selection activeCell="A19" sqref="A19"/>
    </sheetView>
  </sheetViews>
  <sheetFormatPr defaultColWidth="8" defaultRowHeight="12.75" customHeight="1" x14ac:dyDescent="0.2"/>
  <cols>
    <col min="1" max="1" width="31.42578125" style="45" customWidth="1"/>
    <col min="2" max="2" width="17.85546875" style="45" customWidth="1"/>
    <col min="3" max="3" width="20" style="45" customWidth="1"/>
    <col min="4" max="4" width="16" style="45" customWidth="1"/>
    <col min="5" max="5" width="19.7109375" style="45" customWidth="1"/>
    <col min="6" max="6" width="14.140625" style="45" customWidth="1"/>
    <col min="7" max="7" width="15" style="45" customWidth="1"/>
    <col min="8" max="8" width="10.140625" style="45" customWidth="1"/>
    <col min="9" max="9" width="11.42578125" style="45" hidden="1" customWidth="1"/>
    <col min="10" max="256" width="9.140625" style="45" customWidth="1"/>
    <col min="257" max="16384" width="8" style="58"/>
  </cols>
  <sheetData>
    <row r="1" spans="1:7" x14ac:dyDescent="0.2">
      <c r="A1" s="45" t="str">
        <f>'[1]1'!A1</f>
        <v xml:space="preserve">Naziv investicionog fonda: </v>
      </c>
      <c r="B1" s="45" t="s">
        <v>854</v>
      </c>
    </row>
    <row r="2" spans="1:7" x14ac:dyDescent="0.2">
      <c r="A2" s="45" t="str">
        <f>'[1]1'!A2</f>
        <v xml:space="preserve">Registarski broj investicionog fonda: </v>
      </c>
    </row>
    <row r="3" spans="1:7" x14ac:dyDescent="0.2">
      <c r="A3" s="45" t="str">
        <f>'[1]1'!A3</f>
        <v>Naziv društva za upravljanje investicionim fondom: Društvo za upravljanje investicionim fondovima Kristal invest A.D. Banja Luka</v>
      </c>
    </row>
    <row r="4" spans="1:7" x14ac:dyDescent="0.2">
      <c r="A4" s="45" t="str">
        <f>'[1]1'!A4</f>
        <v>Matični broj društva za upravljanje investicionim fondom: 01935615</v>
      </c>
    </row>
    <row r="5" spans="1:7" x14ac:dyDescent="0.2">
      <c r="A5" s="45" t="str">
        <f>'[1]1'!A5</f>
        <v>JIB društva za upravljanje investicionim fondom: 4400819920004</v>
      </c>
    </row>
    <row r="6" spans="1:7" x14ac:dyDescent="0.2">
      <c r="A6" s="45" t="str">
        <f>'[1]1'!A6</f>
        <v>JIB zatvorenog investicionog fonda: JP-M-6</v>
      </c>
    </row>
    <row r="9" spans="1:7" x14ac:dyDescent="0.2">
      <c r="A9" s="200" t="s">
        <v>514</v>
      </c>
      <c r="B9" s="200"/>
      <c r="C9" s="200"/>
      <c r="D9" s="200"/>
      <c r="E9" s="200"/>
      <c r="F9" s="200"/>
      <c r="G9" s="200"/>
    </row>
    <row r="10" spans="1:7" x14ac:dyDescent="0.2">
      <c r="A10" s="200" t="s">
        <v>901</v>
      </c>
      <c r="B10" s="200"/>
      <c r="C10" s="200"/>
      <c r="D10" s="200"/>
      <c r="E10" s="200"/>
      <c r="F10" s="200"/>
      <c r="G10" s="200"/>
    </row>
    <row r="11" spans="1:7" x14ac:dyDescent="0.2">
      <c r="B11" s="47"/>
      <c r="C11" s="47"/>
      <c r="D11" s="47"/>
      <c r="E11" s="47"/>
      <c r="F11" s="47"/>
      <c r="G11" s="47"/>
    </row>
    <row r="12" spans="1:7" x14ac:dyDescent="0.2">
      <c r="A12" s="98" t="s">
        <v>723</v>
      </c>
    </row>
    <row r="13" spans="1:7" x14ac:dyDescent="0.2">
      <c r="A13" s="98"/>
    </row>
    <row r="14" spans="1:7" s="74" customFormat="1" ht="38.25" customHeight="1" x14ac:dyDescent="0.2">
      <c r="A14" s="49" t="s">
        <v>722</v>
      </c>
      <c r="B14" s="49" t="s">
        <v>721</v>
      </c>
      <c r="C14" s="49" t="s">
        <v>720</v>
      </c>
      <c r="D14" s="49" t="s">
        <v>719</v>
      </c>
      <c r="E14" s="49" t="s">
        <v>718</v>
      </c>
      <c r="F14" s="49" t="s">
        <v>717</v>
      </c>
    </row>
    <row r="15" spans="1:7" x14ac:dyDescent="0.2">
      <c r="A15" s="121"/>
      <c r="B15" s="122"/>
      <c r="C15" s="122"/>
      <c r="D15" s="122"/>
      <c r="E15" s="123"/>
      <c r="F15" s="123"/>
    </row>
    <row r="16" spans="1:7" x14ac:dyDescent="0.2">
      <c r="A16" s="98"/>
    </row>
    <row r="17" spans="1:7" ht="37.5" customHeight="1" x14ac:dyDescent="0.2">
      <c r="A17" s="115" t="s">
        <v>83</v>
      </c>
      <c r="B17" s="115" t="s">
        <v>85</v>
      </c>
      <c r="D17" s="115" t="s">
        <v>84</v>
      </c>
      <c r="E17" s="228" t="s">
        <v>86</v>
      </c>
      <c r="F17" s="228"/>
      <c r="G17" s="228"/>
    </row>
    <row r="18" spans="1:7" ht="33" customHeight="1" x14ac:dyDescent="0.2">
      <c r="A18" s="186" t="s">
        <v>919</v>
      </c>
      <c r="B18" s="116" t="s">
        <v>872</v>
      </c>
      <c r="E18" s="229" t="s">
        <v>340</v>
      </c>
      <c r="F18" s="229"/>
      <c r="G18" s="229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200"/>
      <c r="D25" s="200"/>
      <c r="E25" s="200"/>
    </row>
    <row r="26" spans="1:7" x14ac:dyDescent="0.2">
      <c r="C26" s="200"/>
      <c r="D26" s="200"/>
      <c r="E26" s="200"/>
    </row>
    <row r="27" spans="1:7" x14ac:dyDescent="0.2">
      <c r="C27" s="200"/>
      <c r="D27" s="200"/>
      <c r="E27" s="200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activeCell="A20" sqref="A20"/>
    </sheetView>
  </sheetViews>
  <sheetFormatPr defaultColWidth="8" defaultRowHeight="12.75" customHeight="1" x14ac:dyDescent="0.2"/>
  <cols>
    <col min="1" max="1" width="31.42578125" style="45" customWidth="1"/>
    <col min="2" max="2" width="17.85546875" style="45" customWidth="1"/>
    <col min="3" max="3" width="20" style="45" customWidth="1"/>
    <col min="4" max="4" width="16" style="45" customWidth="1"/>
    <col min="5" max="5" width="19.7109375" style="45" customWidth="1"/>
    <col min="6" max="6" width="14.140625" style="45" customWidth="1"/>
    <col min="7" max="7" width="15" style="45" customWidth="1"/>
    <col min="8" max="8" width="10.140625" style="45" customWidth="1"/>
    <col min="9" max="9" width="11.42578125" style="45" hidden="1" customWidth="1"/>
    <col min="10" max="256" width="9.140625" style="45" customWidth="1"/>
    <col min="257" max="16384" width="8" style="58"/>
  </cols>
  <sheetData>
    <row r="1" spans="1:7" x14ac:dyDescent="0.2">
      <c r="A1" s="45" t="str">
        <f>'[1]1'!A1</f>
        <v xml:space="preserve">Naziv investicionog fonda: </v>
      </c>
      <c r="B1" s="45" t="s">
        <v>854</v>
      </c>
    </row>
    <row r="2" spans="1:7" x14ac:dyDescent="0.2">
      <c r="A2" s="45" t="str">
        <f>'[1]1'!A2</f>
        <v xml:space="preserve">Registarski broj investicionog fonda: </v>
      </c>
    </row>
    <row r="3" spans="1:7" x14ac:dyDescent="0.2">
      <c r="A3" s="45" t="str">
        <f>'[1]1'!A3</f>
        <v>Naziv društva za upravljanje investicionim fondom: Društvo za upravljanje investicionim fondovima Kristal invest A.D. Banja Luka</v>
      </c>
    </row>
    <row r="4" spans="1:7" x14ac:dyDescent="0.2">
      <c r="A4" s="45" t="str">
        <f>'[1]1'!A4</f>
        <v>Matični broj društva za upravljanje investicionim fondom: 01935615</v>
      </c>
    </row>
    <row r="5" spans="1:7" x14ac:dyDescent="0.2">
      <c r="A5" s="45" t="str">
        <f>'[1]1'!A5</f>
        <v>JIB društva za upravljanje investicionim fondom: 4400819920004</v>
      </c>
    </row>
    <row r="6" spans="1:7" x14ac:dyDescent="0.2">
      <c r="A6" s="45" t="str">
        <f>'[1]1'!A6</f>
        <v>JIB zatvorenog investicionog fonda: JP-M-6</v>
      </c>
    </row>
    <row r="9" spans="1:7" x14ac:dyDescent="0.2">
      <c r="A9" s="200" t="s">
        <v>514</v>
      </c>
      <c r="B9" s="200"/>
      <c r="C9" s="200"/>
      <c r="D9" s="200"/>
      <c r="E9" s="200"/>
      <c r="F9" s="200"/>
      <c r="G9" s="200"/>
    </row>
    <row r="10" spans="1:7" x14ac:dyDescent="0.2">
      <c r="A10" s="200" t="s">
        <v>898</v>
      </c>
      <c r="B10" s="200"/>
      <c r="C10" s="200"/>
      <c r="D10" s="200"/>
      <c r="E10" s="200"/>
      <c r="F10" s="200"/>
      <c r="G10" s="200"/>
    </row>
    <row r="11" spans="1:7" x14ac:dyDescent="0.2">
      <c r="B11" s="47"/>
      <c r="C11" s="47"/>
      <c r="D11" s="47"/>
      <c r="E11" s="47"/>
      <c r="F11" s="47"/>
      <c r="G11" s="47"/>
    </row>
    <row r="12" spans="1:7" x14ac:dyDescent="0.2">
      <c r="A12" s="98" t="s">
        <v>728</v>
      </c>
    </row>
    <row r="13" spans="1:7" x14ac:dyDescent="0.2">
      <c r="A13" s="98"/>
    </row>
    <row r="14" spans="1:7" s="74" customFormat="1" ht="38.25" customHeight="1" x14ac:dyDescent="0.2">
      <c r="A14" s="49" t="s">
        <v>722</v>
      </c>
      <c r="B14" s="49" t="s">
        <v>727</v>
      </c>
      <c r="C14" s="49" t="s">
        <v>721</v>
      </c>
      <c r="D14" s="49" t="s">
        <v>726</v>
      </c>
      <c r="E14" s="49" t="s">
        <v>725</v>
      </c>
      <c r="F14" s="49" t="s">
        <v>724</v>
      </c>
    </row>
    <row r="15" spans="1:7" x14ac:dyDescent="0.2">
      <c r="A15" s="121"/>
      <c r="B15" s="124"/>
      <c r="C15" s="122"/>
      <c r="D15" s="122"/>
      <c r="E15" s="123"/>
      <c r="F15" s="122"/>
    </row>
    <row r="16" spans="1:7" x14ac:dyDescent="0.2">
      <c r="A16" s="98"/>
    </row>
    <row r="17" spans="1:7" ht="37.5" customHeight="1" x14ac:dyDescent="0.2">
      <c r="A17" s="115" t="s">
        <v>83</v>
      </c>
      <c r="B17" s="115" t="s">
        <v>85</v>
      </c>
      <c r="D17" s="115" t="s">
        <v>84</v>
      </c>
      <c r="E17" s="228" t="s">
        <v>86</v>
      </c>
      <c r="F17" s="228"/>
      <c r="G17" s="228"/>
    </row>
    <row r="18" spans="1:7" ht="33" customHeight="1" x14ac:dyDescent="0.2">
      <c r="A18" s="186" t="s">
        <v>919</v>
      </c>
      <c r="B18" s="116" t="s">
        <v>872</v>
      </c>
      <c r="E18" s="229" t="s">
        <v>340</v>
      </c>
      <c r="F18" s="229"/>
      <c r="G18" s="229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200"/>
      <c r="D25" s="200"/>
      <c r="E25" s="200"/>
    </row>
    <row r="26" spans="1:7" x14ac:dyDescent="0.2">
      <c r="C26" s="200"/>
      <c r="D26" s="200"/>
      <c r="E26" s="200"/>
    </row>
    <row r="27" spans="1:7" x14ac:dyDescent="0.2">
      <c r="C27" s="200"/>
      <c r="D27" s="200"/>
      <c r="E27" s="200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4"/>
  <sheetViews>
    <sheetView view="pageBreakPreview" zoomScaleNormal="100" zoomScaleSheetLayoutView="100" workbookViewId="0">
      <selection activeCell="A28" sqref="A28"/>
    </sheetView>
  </sheetViews>
  <sheetFormatPr defaultColWidth="8" defaultRowHeight="12.75" customHeight="1" x14ac:dyDescent="0.2"/>
  <cols>
    <col min="1" max="1" width="8.85546875" style="45" customWidth="1"/>
    <col min="2" max="2" width="7.5703125" style="45" customWidth="1"/>
    <col min="3" max="3" width="29.28515625" style="45" customWidth="1"/>
    <col min="4" max="4" width="28.7109375" style="45" customWidth="1"/>
    <col min="5" max="5" width="22.42578125" style="45" customWidth="1"/>
    <col min="6" max="6" width="7.28515625" style="45" customWidth="1"/>
    <col min="7" max="7" width="18.5703125" style="45" customWidth="1"/>
    <col min="8" max="8" width="15.42578125" style="45" customWidth="1"/>
    <col min="9" max="256" width="9.140625" style="45" customWidth="1"/>
    <col min="257" max="16384" width="8" style="58"/>
  </cols>
  <sheetData>
    <row r="1" spans="2:11" x14ac:dyDescent="0.2">
      <c r="B1" s="45" t="str">
        <f>'[1]1'!A1</f>
        <v xml:space="preserve">Naziv investicionog fonda: </v>
      </c>
      <c r="D1" s="45" t="s">
        <v>854</v>
      </c>
    </row>
    <row r="2" spans="2:11" x14ac:dyDescent="0.2">
      <c r="B2" s="45" t="str">
        <f>'[1]1'!A2</f>
        <v xml:space="preserve">Registarski broj investicionog fonda: </v>
      </c>
      <c r="G2" s="125"/>
      <c r="H2" s="125"/>
      <c r="I2" s="125"/>
      <c r="J2" s="125"/>
      <c r="K2" s="125"/>
    </row>
    <row r="3" spans="2:11" x14ac:dyDescent="0.2">
      <c r="B3" s="45" t="str">
        <f>'[1]1'!A3</f>
        <v>Naziv društva za upravljanje investicionim fondom: Društvo za upravljanje investicionim fondovima Kristal invest A.D. Banja Luka</v>
      </c>
      <c r="G3" s="125"/>
      <c r="H3" s="125"/>
      <c r="I3" s="125"/>
      <c r="J3" s="125"/>
      <c r="K3" s="125"/>
    </row>
    <row r="4" spans="2:11" x14ac:dyDescent="0.2">
      <c r="B4" s="45" t="str">
        <f>'[1]1'!A4</f>
        <v>Matični broj društva za upravljanje investicionim fondom: 01935615</v>
      </c>
    </row>
    <row r="5" spans="2:11" x14ac:dyDescent="0.2">
      <c r="B5" s="45" t="str">
        <f>'[1]1'!A5</f>
        <v>JIB društva za upravljanje investicionim fondom: 4400819920004</v>
      </c>
    </row>
    <row r="6" spans="2:11" x14ac:dyDescent="0.2">
      <c r="B6" s="45" t="str">
        <f>'[1]1'!A6</f>
        <v>JIB zatvorenog investicionog fonda: JP-M-6</v>
      </c>
    </row>
    <row r="11" spans="2:11" x14ac:dyDescent="0.2">
      <c r="B11" s="200" t="s">
        <v>736</v>
      </c>
      <c r="C11" s="200"/>
      <c r="D11" s="200"/>
      <c r="E11" s="200"/>
    </row>
    <row r="12" spans="2:11" x14ac:dyDescent="0.2">
      <c r="B12" s="200" t="s">
        <v>902</v>
      </c>
      <c r="C12" s="200"/>
      <c r="D12" s="200"/>
      <c r="E12" s="200"/>
    </row>
    <row r="16" spans="2:11" ht="25.5" customHeight="1" x14ac:dyDescent="0.2">
      <c r="B16" s="49" t="s">
        <v>80</v>
      </c>
      <c r="C16" s="49" t="s">
        <v>512</v>
      </c>
      <c r="D16" s="49" t="s">
        <v>507</v>
      </c>
      <c r="E16" s="49" t="s">
        <v>505</v>
      </c>
    </row>
    <row r="17" spans="1:7" ht="15" customHeight="1" x14ac:dyDescent="0.2">
      <c r="B17" s="50">
        <v>1</v>
      </c>
      <c r="C17" s="48">
        <v>2</v>
      </c>
      <c r="D17" s="48">
        <v>3</v>
      </c>
      <c r="E17" s="48">
        <v>4</v>
      </c>
    </row>
    <row r="18" spans="1:7" ht="20.100000000000001" customHeight="1" x14ac:dyDescent="0.2">
      <c r="B18" s="49" t="s">
        <v>343</v>
      </c>
      <c r="C18" s="77" t="s">
        <v>735</v>
      </c>
      <c r="D18" s="156">
        <v>40935039.939999998</v>
      </c>
      <c r="E18" s="126">
        <v>74.960400000000007</v>
      </c>
    </row>
    <row r="19" spans="1:7" ht="20.100000000000001" customHeight="1" x14ac:dyDescent="0.2">
      <c r="B19" s="49" t="s">
        <v>342</v>
      </c>
      <c r="C19" s="77" t="s">
        <v>734</v>
      </c>
      <c r="D19" s="156">
        <v>4968765.71</v>
      </c>
      <c r="E19" s="126">
        <v>9.0988000000000007</v>
      </c>
    </row>
    <row r="20" spans="1:7" ht="20.100000000000001" customHeight="1" x14ac:dyDescent="0.2">
      <c r="B20" s="49" t="s">
        <v>341</v>
      </c>
      <c r="C20" s="77" t="s">
        <v>614</v>
      </c>
      <c r="D20" s="156"/>
      <c r="E20" s="126"/>
    </row>
    <row r="21" spans="1:7" ht="20.100000000000001" customHeight="1" x14ac:dyDescent="0.2">
      <c r="B21" s="49" t="s">
        <v>44</v>
      </c>
      <c r="C21" s="77" t="s">
        <v>733</v>
      </c>
      <c r="D21" s="156"/>
      <c r="E21" s="126"/>
    </row>
    <row r="22" spans="1:7" ht="20.100000000000001" customHeight="1" x14ac:dyDescent="0.2">
      <c r="B22" s="49" t="s">
        <v>621</v>
      </c>
      <c r="C22" s="77" t="s">
        <v>732</v>
      </c>
      <c r="D22" s="156">
        <v>8164962.6299999999</v>
      </c>
      <c r="E22" s="126">
        <v>14.951700000000001</v>
      </c>
    </row>
    <row r="23" spans="1:7" ht="20.100000000000001" customHeight="1" x14ac:dyDescent="0.2">
      <c r="B23" s="49" t="s">
        <v>74</v>
      </c>
      <c r="C23" s="77" t="s">
        <v>731</v>
      </c>
      <c r="D23" s="156">
        <v>540114.77</v>
      </c>
      <c r="E23" s="126">
        <v>0.98909999999999998</v>
      </c>
    </row>
    <row r="24" spans="1:7" ht="20.100000000000001" customHeight="1" x14ac:dyDescent="0.2">
      <c r="B24" s="49"/>
      <c r="C24" s="77" t="s">
        <v>730</v>
      </c>
      <c r="D24" s="156">
        <f>SUM(D18:D23)</f>
        <v>54608883.050000004</v>
      </c>
      <c r="E24" s="126">
        <f>SUM(E18:E23)</f>
        <v>100</v>
      </c>
      <c r="F24" s="127"/>
    </row>
    <row r="25" spans="1:7" ht="24" customHeight="1" x14ac:dyDescent="0.2"/>
    <row r="26" spans="1:7" ht="31.5" customHeight="1" x14ac:dyDescent="0.2">
      <c r="A26" s="115" t="s">
        <v>83</v>
      </c>
      <c r="B26" s="115"/>
      <c r="C26" s="128"/>
      <c r="D26" s="115" t="s">
        <v>729</v>
      </c>
      <c r="E26" s="228" t="s">
        <v>86</v>
      </c>
      <c r="F26" s="228"/>
      <c r="G26" s="228"/>
    </row>
    <row r="27" spans="1:7" ht="35.25" customHeight="1" x14ac:dyDescent="0.2">
      <c r="A27" s="186" t="s">
        <v>919</v>
      </c>
      <c r="B27" s="115"/>
      <c r="C27" s="128"/>
      <c r="D27" s="182" t="s">
        <v>922</v>
      </c>
      <c r="E27" s="231" t="s">
        <v>340</v>
      </c>
      <c r="F27" s="231"/>
      <c r="G27" s="231"/>
    </row>
    <row r="28" spans="1:7" ht="14.25" customHeight="1" x14ac:dyDescent="0.2">
      <c r="A28" s="128"/>
      <c r="C28" s="128"/>
      <c r="D28" s="128"/>
      <c r="E28" s="128"/>
      <c r="F28" s="128"/>
      <c r="G28" s="128"/>
    </row>
    <row r="29" spans="1:7" x14ac:dyDescent="0.2">
      <c r="A29" s="128"/>
      <c r="B29" s="128"/>
      <c r="C29" s="128"/>
      <c r="D29" s="128"/>
      <c r="E29" s="128"/>
      <c r="F29" s="128"/>
      <c r="G29" s="128"/>
    </row>
    <row r="30" spans="1:7" x14ac:dyDescent="0.2">
      <c r="A30" s="128"/>
      <c r="B30" s="128"/>
      <c r="C30" s="128"/>
      <c r="D30" s="128"/>
      <c r="E30" s="128"/>
      <c r="F30" s="128"/>
      <c r="G30" s="128"/>
    </row>
    <row r="31" spans="1:7" x14ac:dyDescent="0.2">
      <c r="A31" s="128"/>
      <c r="B31" s="128"/>
      <c r="C31" s="128"/>
      <c r="D31" s="128"/>
      <c r="E31" s="128"/>
      <c r="F31" s="128"/>
      <c r="G31" s="128"/>
    </row>
    <row r="32" spans="1:7" x14ac:dyDescent="0.2">
      <c r="A32" s="128"/>
      <c r="B32" s="128"/>
      <c r="C32" s="128"/>
      <c r="D32" s="128"/>
      <c r="E32" s="128"/>
      <c r="F32" s="128"/>
      <c r="G32" s="128"/>
    </row>
    <row r="33" spans="1:7" x14ac:dyDescent="0.2">
      <c r="A33" s="128"/>
      <c r="B33" s="128"/>
      <c r="C33" s="128"/>
      <c r="D33" s="128"/>
      <c r="E33" s="128"/>
      <c r="F33" s="128"/>
      <c r="G33" s="128"/>
    </row>
    <row r="34" spans="1:7" x14ac:dyDescent="0.2">
      <c r="A34" s="128"/>
      <c r="B34" s="128"/>
      <c r="C34" s="128"/>
      <c r="D34" s="128"/>
      <c r="E34" s="128"/>
      <c r="F34" s="128"/>
      <c r="G34" s="128"/>
    </row>
    <row r="35" spans="1:7" x14ac:dyDescent="0.2">
      <c r="A35" s="128"/>
      <c r="B35" s="128"/>
      <c r="C35" s="128"/>
      <c r="D35" s="128"/>
      <c r="E35" s="128"/>
      <c r="F35" s="128"/>
      <c r="G35" s="128"/>
    </row>
    <row r="42" spans="1:7" ht="22.5" customHeight="1" x14ac:dyDescent="0.2">
      <c r="B42" s="200"/>
      <c r="C42" s="200"/>
      <c r="D42" s="200"/>
      <c r="E42" s="200"/>
    </row>
    <row r="43" spans="1:7" x14ac:dyDescent="0.2">
      <c r="B43" s="200"/>
      <c r="C43" s="200"/>
      <c r="D43" s="200"/>
      <c r="E43" s="200"/>
    </row>
    <row r="44" spans="1:7" x14ac:dyDescent="0.2">
      <c r="B44" s="200"/>
      <c r="C44" s="200"/>
      <c r="D44" s="200"/>
      <c r="E44" s="200"/>
    </row>
  </sheetData>
  <mergeCells count="5">
    <mergeCell ref="B11:E11"/>
    <mergeCell ref="B12:E12"/>
    <mergeCell ref="E26:G26"/>
    <mergeCell ref="E27:G27"/>
    <mergeCell ref="B42:E4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2"/>
  <sheetViews>
    <sheetView view="pageBreakPreview" zoomScaleNormal="100" zoomScaleSheetLayoutView="100" workbookViewId="0">
      <selection activeCell="F31" sqref="F31"/>
    </sheetView>
  </sheetViews>
  <sheetFormatPr defaultColWidth="8" defaultRowHeight="12.75" customHeight="1" x14ac:dyDescent="0.2"/>
  <cols>
    <col min="1" max="1" width="8.85546875" style="45" customWidth="1"/>
    <col min="2" max="2" width="18.140625" style="45" customWidth="1"/>
    <col min="3" max="3" width="29.28515625" style="45" customWidth="1"/>
    <col min="4" max="4" width="28.7109375" style="45" customWidth="1"/>
    <col min="5" max="5" width="22.42578125" style="45" customWidth="1"/>
    <col min="6" max="6" width="15.140625" style="45" customWidth="1"/>
    <col min="7" max="7" width="18.5703125" style="45" customWidth="1"/>
    <col min="8" max="8" width="15.42578125" style="45" customWidth="1"/>
    <col min="9" max="256" width="9.140625" style="45" customWidth="1"/>
    <col min="257" max="16384" width="8" style="58"/>
  </cols>
  <sheetData>
    <row r="1" spans="1:11" x14ac:dyDescent="0.2">
      <c r="A1" s="45" t="str">
        <f>'[1]1'!A1</f>
        <v xml:space="preserve">Naziv investicionog fonda: </v>
      </c>
      <c r="C1" s="45" t="s">
        <v>854</v>
      </c>
    </row>
    <row r="2" spans="1:11" x14ac:dyDescent="0.2">
      <c r="A2" s="45" t="str">
        <f>'[1]1'!A2</f>
        <v xml:space="preserve">Registarski broj investicionog fonda: </v>
      </c>
      <c r="G2" s="125"/>
      <c r="H2" s="125"/>
      <c r="I2" s="125"/>
      <c r="J2" s="125"/>
      <c r="K2" s="125"/>
    </row>
    <row r="3" spans="1:11" x14ac:dyDescent="0.2">
      <c r="A3" s="45" t="str">
        <f>'[1]1'!A3</f>
        <v>Naziv društva za upravljanje investicionim fondom: Društvo za upravljanje investicionim fondovima Kristal invest A.D. Banja Luka</v>
      </c>
      <c r="G3" s="125"/>
      <c r="H3" s="125"/>
      <c r="I3" s="125"/>
      <c r="J3" s="125"/>
      <c r="K3" s="125"/>
    </row>
    <row r="4" spans="1:11" x14ac:dyDescent="0.2">
      <c r="A4" s="45" t="str">
        <f>'[1]1'!A4</f>
        <v>Matični broj društva za upravljanje investicionim fondom: 01935615</v>
      </c>
    </row>
    <row r="5" spans="1:11" x14ac:dyDescent="0.2">
      <c r="A5" s="45" t="str">
        <f>'[1]1'!A5</f>
        <v>JIB društva za upravljanje investicionim fondom: 4400819920004</v>
      </c>
    </row>
    <row r="6" spans="1:11" x14ac:dyDescent="0.2">
      <c r="A6" s="45" t="str">
        <f>'[1]1'!A6</f>
        <v>JIB zatvorenog investicionog fonda: JP-M-6</v>
      </c>
    </row>
    <row r="11" spans="1:11" x14ac:dyDescent="0.2">
      <c r="B11" s="200" t="s">
        <v>742</v>
      </c>
      <c r="C11" s="200"/>
      <c r="D11" s="200"/>
      <c r="E11" s="200"/>
      <c r="F11" s="200"/>
      <c r="G11" s="200"/>
      <c r="H11" s="200"/>
    </row>
    <row r="12" spans="1:11" x14ac:dyDescent="0.2">
      <c r="B12" s="200" t="s">
        <v>903</v>
      </c>
      <c r="C12" s="200"/>
      <c r="D12" s="200"/>
      <c r="E12" s="200"/>
      <c r="F12" s="200"/>
      <c r="G12" s="200"/>
      <c r="H12" s="200"/>
    </row>
    <row r="15" spans="1:11" x14ac:dyDescent="0.2">
      <c r="B15" s="45" t="s">
        <v>741</v>
      </c>
    </row>
    <row r="16" spans="1:11" ht="38.25" customHeight="1" x14ac:dyDescent="0.2">
      <c r="B16" s="49" t="s">
        <v>738</v>
      </c>
      <c r="C16" s="49" t="s">
        <v>740</v>
      </c>
      <c r="D16" s="49" t="s">
        <v>721</v>
      </c>
      <c r="E16" s="49" t="s">
        <v>726</v>
      </c>
      <c r="F16" s="49" t="s">
        <v>737</v>
      </c>
      <c r="G16" s="49" t="s">
        <v>717</v>
      </c>
      <c r="H16" s="49" t="s">
        <v>739</v>
      </c>
    </row>
    <row r="17" spans="1:8" ht="15" customHeight="1" x14ac:dyDescent="0.2">
      <c r="B17" s="50"/>
      <c r="C17" s="48"/>
      <c r="D17" s="129"/>
      <c r="E17" s="129"/>
      <c r="F17" s="123"/>
      <c r="G17" s="123"/>
      <c r="H17" s="122"/>
    </row>
    <row r="18" spans="1:8" ht="20.100000000000001" customHeight="1" x14ac:dyDescent="0.2"/>
    <row r="19" spans="1:8" ht="20.100000000000001" customHeight="1" x14ac:dyDescent="0.2">
      <c r="B19" s="45" t="s">
        <v>851</v>
      </c>
    </row>
    <row r="20" spans="1:8" ht="45" customHeight="1" x14ac:dyDescent="0.2">
      <c r="B20" s="49" t="s">
        <v>738</v>
      </c>
      <c r="C20" s="49" t="s">
        <v>721</v>
      </c>
      <c r="D20" s="49" t="s">
        <v>726</v>
      </c>
      <c r="E20" s="49" t="s">
        <v>737</v>
      </c>
      <c r="F20" s="49" t="s">
        <v>717</v>
      </c>
    </row>
    <row r="21" spans="1:8" ht="20.100000000000001" customHeight="1" x14ac:dyDescent="0.2">
      <c r="B21" s="124"/>
      <c r="C21" s="124"/>
      <c r="D21" s="124"/>
      <c r="E21" s="124"/>
      <c r="F21" s="124"/>
    </row>
    <row r="22" spans="1:8" ht="20.100000000000001" customHeight="1" x14ac:dyDescent="0.2">
      <c r="B22" s="124"/>
      <c r="C22" s="124"/>
      <c r="D22" s="124"/>
      <c r="E22" s="124"/>
      <c r="F22" s="124"/>
    </row>
    <row r="23" spans="1:8" ht="20.100000000000001" customHeight="1" x14ac:dyDescent="0.2"/>
    <row r="24" spans="1:8" ht="31.5" customHeight="1" x14ac:dyDescent="0.2">
      <c r="A24" s="115" t="s">
        <v>83</v>
      </c>
      <c r="B24" s="115"/>
      <c r="C24" s="128"/>
      <c r="D24" s="115" t="s">
        <v>729</v>
      </c>
      <c r="E24" s="228" t="s">
        <v>86</v>
      </c>
      <c r="F24" s="228"/>
      <c r="G24" s="228"/>
    </row>
    <row r="25" spans="1:8" ht="35.25" customHeight="1" x14ac:dyDescent="0.2">
      <c r="A25" s="186" t="s">
        <v>919</v>
      </c>
      <c r="B25" s="115"/>
      <c r="C25" s="128"/>
      <c r="D25" s="183" t="s">
        <v>923</v>
      </c>
      <c r="E25" s="231" t="s">
        <v>340</v>
      </c>
      <c r="F25" s="231"/>
      <c r="G25" s="231"/>
    </row>
    <row r="26" spans="1:8" ht="14.25" customHeight="1" x14ac:dyDescent="0.2">
      <c r="A26" s="128"/>
      <c r="C26" s="128"/>
      <c r="D26" s="128"/>
      <c r="E26" s="128"/>
      <c r="F26" s="128"/>
      <c r="G26" s="128"/>
    </row>
    <row r="27" spans="1:8" x14ac:dyDescent="0.2">
      <c r="A27" s="128"/>
      <c r="B27" s="128"/>
      <c r="C27" s="128"/>
      <c r="D27" s="128"/>
      <c r="E27" s="128"/>
      <c r="F27" s="128"/>
      <c r="G27" s="128"/>
    </row>
    <row r="28" spans="1:8" x14ac:dyDescent="0.2">
      <c r="A28" s="128"/>
      <c r="B28" s="128"/>
      <c r="C28" s="128"/>
      <c r="D28" s="128"/>
      <c r="E28" s="128"/>
      <c r="F28" s="128"/>
      <c r="G28" s="128"/>
    </row>
    <row r="29" spans="1:8" x14ac:dyDescent="0.2">
      <c r="A29" s="128"/>
      <c r="B29" s="128"/>
      <c r="C29" s="128"/>
      <c r="D29" s="128"/>
      <c r="E29" s="128"/>
      <c r="F29" s="128"/>
      <c r="G29" s="128"/>
    </row>
    <row r="30" spans="1:8" x14ac:dyDescent="0.2">
      <c r="A30" s="128"/>
      <c r="B30" s="128"/>
      <c r="C30" s="128"/>
      <c r="D30" s="128"/>
      <c r="E30" s="128"/>
      <c r="F30" s="128"/>
      <c r="G30" s="128"/>
    </row>
    <row r="31" spans="1:8" x14ac:dyDescent="0.2">
      <c r="A31" s="128"/>
      <c r="B31" s="128"/>
      <c r="C31" s="128"/>
      <c r="D31" s="128"/>
      <c r="E31" s="128"/>
      <c r="F31" s="128"/>
      <c r="G31" s="128"/>
    </row>
    <row r="32" spans="1:8" x14ac:dyDescent="0.2">
      <c r="A32" s="128"/>
      <c r="B32" s="128"/>
      <c r="C32" s="128"/>
      <c r="D32" s="128"/>
      <c r="E32" s="128"/>
      <c r="F32" s="128"/>
      <c r="G32" s="128"/>
    </row>
    <row r="33" spans="1:7" x14ac:dyDescent="0.2">
      <c r="A33" s="128"/>
      <c r="B33" s="128"/>
      <c r="C33" s="128"/>
      <c r="D33" s="128"/>
      <c r="E33" s="128"/>
      <c r="F33" s="128"/>
      <c r="G33" s="128"/>
    </row>
    <row r="40" spans="1:7" ht="22.5" customHeight="1" x14ac:dyDescent="0.2">
      <c r="B40" s="200"/>
      <c r="C40" s="200"/>
      <c r="D40" s="200"/>
      <c r="E40" s="200"/>
    </row>
    <row r="41" spans="1:7" x14ac:dyDescent="0.2">
      <c r="B41" s="200"/>
      <c r="C41" s="200"/>
      <c r="D41" s="200"/>
      <c r="E41" s="200"/>
    </row>
    <row r="42" spans="1:7" x14ac:dyDescent="0.2">
      <c r="B42" s="200"/>
      <c r="C42" s="200"/>
      <c r="D42" s="200"/>
      <c r="E42" s="200"/>
    </row>
  </sheetData>
  <mergeCells count="5">
    <mergeCell ref="B11:H11"/>
    <mergeCell ref="B12:H12"/>
    <mergeCell ref="E24:G24"/>
    <mergeCell ref="E25:G25"/>
    <mergeCell ref="B40:E42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6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R96"/>
  <sheetViews>
    <sheetView view="pageBreakPreview" topLeftCell="A76" zoomScaleNormal="100" zoomScaleSheetLayoutView="100" workbookViewId="0">
      <selection activeCell="E104" sqref="E104"/>
    </sheetView>
  </sheetViews>
  <sheetFormatPr defaultColWidth="8" defaultRowHeight="12.75" customHeight="1" x14ac:dyDescent="0.2"/>
  <cols>
    <col min="1" max="1" width="12.42578125" style="157" customWidth="1"/>
    <col min="2" max="2" width="32.28515625" style="157" customWidth="1"/>
    <col min="3" max="3" width="13.85546875" style="158" customWidth="1"/>
    <col min="4" max="4" width="17.5703125" style="157" customWidth="1"/>
    <col min="5" max="5" width="18.28515625" style="157" customWidth="1"/>
    <col min="6" max="6" width="16.28515625" style="157" customWidth="1"/>
    <col min="7" max="252" width="9.140625" style="157" customWidth="1"/>
    <col min="253" max="16384" width="8" style="159"/>
  </cols>
  <sheetData>
    <row r="1" spans="1:6" x14ac:dyDescent="0.2">
      <c r="A1" s="157" t="str">
        <f>'[1]2'!A1</f>
        <v xml:space="preserve">Naziv investicionog fonda: </v>
      </c>
      <c r="C1" s="158" t="s">
        <v>854</v>
      </c>
    </row>
    <row r="2" spans="1:6" x14ac:dyDescent="0.2">
      <c r="A2" s="157" t="str">
        <f>'[1]2'!A2</f>
        <v xml:space="preserve">Registarski broj investicionog fonda: </v>
      </c>
    </row>
    <row r="3" spans="1:6" x14ac:dyDescent="0.2">
      <c r="A3" s="157" t="str">
        <f>'[1]2'!A3</f>
        <v>Naziv društva za upravljanje investicionim fondom: Društvo za upravljanje investicionim fondovima Kristal invest A.D. Banja Luka</v>
      </c>
    </row>
    <row r="4" spans="1:6" x14ac:dyDescent="0.2">
      <c r="A4" s="157" t="str">
        <f>'[1]2'!A4</f>
        <v>Matični broj društva za upravljanje investicionim fondom: 01935615</v>
      </c>
    </row>
    <row r="5" spans="1:6" x14ac:dyDescent="0.2">
      <c r="A5" s="157" t="str">
        <f>'[1]2'!A5</f>
        <v>JIB društva za upravljanje investicionim fondom: 4400819920004</v>
      </c>
    </row>
    <row r="6" spans="1:6" x14ac:dyDescent="0.2">
      <c r="A6" s="157" t="str">
        <f>'[1]2'!A6</f>
        <v>JIB zatvorenog investicionog fonda: JP-M-6</v>
      </c>
    </row>
    <row r="8" spans="1:6" ht="13.5" customHeight="1" thickBot="1" x14ac:dyDescent="0.25">
      <c r="A8" s="235" t="s">
        <v>774</v>
      </c>
      <c r="B8" s="235"/>
      <c r="C8" s="235"/>
      <c r="D8" s="235"/>
      <c r="E8" s="235"/>
      <c r="F8" s="235"/>
    </row>
    <row r="9" spans="1:6" ht="13.5" customHeight="1" thickBot="1" x14ac:dyDescent="0.25">
      <c r="A9" s="236" t="s">
        <v>904</v>
      </c>
      <c r="B9" s="237"/>
      <c r="C9" s="237"/>
      <c r="D9" s="237"/>
      <c r="E9" s="237"/>
      <c r="F9" s="238"/>
    </row>
    <row r="10" spans="1:6" x14ac:dyDescent="0.2">
      <c r="A10" s="160"/>
      <c r="B10" s="160"/>
      <c r="C10" s="160"/>
      <c r="D10" s="160"/>
      <c r="E10" s="160"/>
      <c r="F10" s="160"/>
    </row>
    <row r="11" spans="1:6" x14ac:dyDescent="0.2">
      <c r="A11" s="157" t="s">
        <v>773</v>
      </c>
    </row>
    <row r="12" spans="1:6" ht="14.25" customHeight="1" x14ac:dyDescent="0.2">
      <c r="A12" s="239" t="s">
        <v>752</v>
      </c>
      <c r="B12" s="239" t="s">
        <v>772</v>
      </c>
      <c r="C12" s="241" t="s">
        <v>771</v>
      </c>
      <c r="D12" s="239" t="s">
        <v>592</v>
      </c>
      <c r="E12" s="239" t="s">
        <v>749</v>
      </c>
      <c r="F12" s="239" t="s">
        <v>748</v>
      </c>
    </row>
    <row r="13" spans="1:6" ht="39" customHeight="1" x14ac:dyDescent="0.2">
      <c r="A13" s="240"/>
      <c r="B13" s="240"/>
      <c r="C13" s="242"/>
      <c r="D13" s="240"/>
      <c r="E13" s="240"/>
      <c r="F13" s="240"/>
    </row>
    <row r="14" spans="1:6" ht="15.75" customHeight="1" x14ac:dyDescent="0.2">
      <c r="A14" s="161">
        <v>1</v>
      </c>
      <c r="B14" s="161">
        <v>2</v>
      </c>
      <c r="C14" s="162">
        <v>3</v>
      </c>
      <c r="D14" s="161">
        <v>4</v>
      </c>
      <c r="E14" s="161">
        <v>5</v>
      </c>
      <c r="F14" s="161">
        <v>6</v>
      </c>
    </row>
    <row r="15" spans="1:6" ht="24.75" customHeight="1" x14ac:dyDescent="0.2">
      <c r="A15" s="163"/>
      <c r="B15" s="164" t="s">
        <v>770</v>
      </c>
      <c r="C15" s="165"/>
      <c r="D15" s="165">
        <v>3143514.1721999999</v>
      </c>
      <c r="E15" s="165">
        <v>3918286.0699</v>
      </c>
      <c r="F15" s="165">
        <f>F16+F31</f>
        <v>801568.72606709204</v>
      </c>
    </row>
    <row r="16" spans="1:6" ht="24.75" customHeight="1" x14ac:dyDescent="0.2">
      <c r="A16" s="163"/>
      <c r="B16" s="164" t="s">
        <v>501</v>
      </c>
      <c r="C16" s="165"/>
      <c r="D16" s="165">
        <v>498779.99489999999</v>
      </c>
      <c r="E16" s="165">
        <v>762640.27</v>
      </c>
      <c r="F16" s="165">
        <v>263860.27510000003</v>
      </c>
    </row>
    <row r="17" spans="1:6" ht="24.75" customHeight="1" x14ac:dyDescent="0.2">
      <c r="A17" s="163"/>
      <c r="B17" s="164" t="s">
        <v>435</v>
      </c>
      <c r="C17" s="165"/>
      <c r="D17" s="165">
        <v>498779.99489999999</v>
      </c>
      <c r="E17" s="165">
        <v>762640.27</v>
      </c>
      <c r="F17" s="165">
        <v>263860.27510000003</v>
      </c>
    </row>
    <row r="18" spans="1:6" ht="24.75" customHeight="1" x14ac:dyDescent="0.2">
      <c r="A18" s="163">
        <v>45009</v>
      </c>
      <c r="B18" s="164" t="s">
        <v>484</v>
      </c>
      <c r="C18" s="165">
        <v>10344</v>
      </c>
      <c r="D18" s="165">
        <v>6299.4960000000001</v>
      </c>
      <c r="E18" s="165">
        <v>7551.12</v>
      </c>
      <c r="F18" s="165">
        <v>1251.624</v>
      </c>
    </row>
    <row r="19" spans="1:6" ht="24.75" customHeight="1" x14ac:dyDescent="0.2">
      <c r="A19" s="163">
        <v>44974</v>
      </c>
      <c r="B19" s="164" t="s">
        <v>477</v>
      </c>
      <c r="C19" s="165">
        <v>135161</v>
      </c>
      <c r="D19" s="165">
        <v>46454.835700000003</v>
      </c>
      <c r="E19" s="165">
        <v>94612.7</v>
      </c>
      <c r="F19" s="165">
        <v>48157.864300000001</v>
      </c>
    </row>
    <row r="20" spans="1:6" ht="24.75" customHeight="1" x14ac:dyDescent="0.2">
      <c r="A20" s="163">
        <v>44929</v>
      </c>
      <c r="B20" s="164" t="s">
        <v>469</v>
      </c>
      <c r="C20" s="165">
        <v>3000</v>
      </c>
      <c r="D20" s="165">
        <v>4854.8999999999996</v>
      </c>
      <c r="E20" s="165">
        <v>4890</v>
      </c>
      <c r="F20" s="165">
        <v>35.1</v>
      </c>
    </row>
    <row r="21" spans="1:6" ht="24.75" customHeight="1" x14ac:dyDescent="0.2">
      <c r="A21" s="163">
        <v>44930</v>
      </c>
      <c r="B21" s="164" t="s">
        <v>469</v>
      </c>
      <c r="C21" s="165">
        <v>3964</v>
      </c>
      <c r="D21" s="165">
        <v>6414.9412000000002</v>
      </c>
      <c r="E21" s="165">
        <v>6461.32</v>
      </c>
      <c r="F21" s="165">
        <v>46.378799999999998</v>
      </c>
    </row>
    <row r="22" spans="1:6" ht="24.75" customHeight="1" x14ac:dyDescent="0.2">
      <c r="A22" s="163">
        <v>44931</v>
      </c>
      <c r="B22" s="164" t="s">
        <v>469</v>
      </c>
      <c r="C22" s="165">
        <v>14792</v>
      </c>
      <c r="D22" s="165">
        <v>23937.893599999999</v>
      </c>
      <c r="E22" s="165">
        <v>24110.959999999999</v>
      </c>
      <c r="F22" s="165">
        <v>173.06639999999999</v>
      </c>
    </row>
    <row r="23" spans="1:6" ht="24.75" customHeight="1" x14ac:dyDescent="0.2">
      <c r="A23" s="163">
        <v>44936</v>
      </c>
      <c r="B23" s="164" t="s">
        <v>469</v>
      </c>
      <c r="C23" s="165">
        <v>100000</v>
      </c>
      <c r="D23" s="165">
        <v>161830</v>
      </c>
      <c r="E23" s="165">
        <v>164000</v>
      </c>
      <c r="F23" s="165">
        <v>2170</v>
      </c>
    </row>
    <row r="24" spans="1:6" ht="24.75" customHeight="1" x14ac:dyDescent="0.2">
      <c r="A24" s="163">
        <v>45181</v>
      </c>
      <c r="B24" s="164" t="s">
        <v>469</v>
      </c>
      <c r="C24" s="165">
        <v>17852</v>
      </c>
      <c r="D24" s="165">
        <v>28889.891599999999</v>
      </c>
      <c r="E24" s="165">
        <v>21600.92</v>
      </c>
      <c r="F24" s="165">
        <v>-7288.9715999999999</v>
      </c>
    </row>
    <row r="25" spans="1:6" ht="24.75" customHeight="1" x14ac:dyDescent="0.2">
      <c r="A25" s="163">
        <v>44929</v>
      </c>
      <c r="B25" s="164" t="s">
        <v>467</v>
      </c>
      <c r="C25" s="165">
        <v>41355</v>
      </c>
      <c r="D25" s="165">
        <v>8519.1299999999992</v>
      </c>
      <c r="E25" s="165">
        <v>10338.75</v>
      </c>
      <c r="F25" s="165">
        <v>1819.62</v>
      </c>
    </row>
    <row r="26" spans="1:6" ht="24.75" customHeight="1" x14ac:dyDescent="0.2">
      <c r="A26" s="163">
        <v>45022</v>
      </c>
      <c r="B26" s="164" t="s">
        <v>467</v>
      </c>
      <c r="C26" s="165">
        <v>313820</v>
      </c>
      <c r="D26" s="165">
        <v>64646.92</v>
      </c>
      <c r="E26" s="165">
        <v>78455</v>
      </c>
      <c r="F26" s="165">
        <v>13808.08</v>
      </c>
    </row>
    <row r="27" spans="1:6" ht="24.75" customHeight="1" x14ac:dyDescent="0.2">
      <c r="A27" s="163">
        <v>45026</v>
      </c>
      <c r="B27" s="164" t="s">
        <v>467</v>
      </c>
      <c r="C27" s="165">
        <v>198250</v>
      </c>
      <c r="D27" s="165">
        <v>40839.5</v>
      </c>
      <c r="E27" s="165">
        <v>49562.5</v>
      </c>
      <c r="F27" s="165">
        <v>8723</v>
      </c>
    </row>
    <row r="28" spans="1:6" ht="24.75" customHeight="1" x14ac:dyDescent="0.2">
      <c r="A28" s="163">
        <v>45009</v>
      </c>
      <c r="B28" s="164" t="s">
        <v>466</v>
      </c>
      <c r="C28" s="165">
        <v>602114</v>
      </c>
      <c r="D28" s="165">
        <v>106092.4868</v>
      </c>
      <c r="E28" s="165">
        <v>301057</v>
      </c>
      <c r="F28" s="165">
        <v>194964.51319999999</v>
      </c>
    </row>
    <row r="29" spans="1:6" ht="24.75" customHeight="1" x14ac:dyDescent="0.2">
      <c r="A29" s="163"/>
      <c r="B29" s="164" t="s">
        <v>745</v>
      </c>
      <c r="C29" s="165"/>
      <c r="D29" s="165"/>
      <c r="E29" s="165"/>
      <c r="F29" s="165"/>
    </row>
    <row r="30" spans="1:6" ht="24.75" customHeight="1" x14ac:dyDescent="0.2">
      <c r="A30" s="163"/>
      <c r="B30" s="164" t="s">
        <v>769</v>
      </c>
      <c r="C30" s="165"/>
      <c r="D30" s="165"/>
      <c r="E30" s="165"/>
      <c r="F30" s="165"/>
    </row>
    <row r="31" spans="1:6" ht="24.75" customHeight="1" x14ac:dyDescent="0.2">
      <c r="A31" s="163"/>
      <c r="B31" s="164" t="s">
        <v>443</v>
      </c>
      <c r="C31" s="165"/>
      <c r="D31" s="165">
        <v>2644734.1773000001</v>
      </c>
      <c r="E31" s="165">
        <v>3155645.7999</v>
      </c>
      <c r="F31" s="165">
        <f>F32</f>
        <v>537708.45096709207</v>
      </c>
    </row>
    <row r="32" spans="1:6" ht="24.75" customHeight="1" x14ac:dyDescent="0.2">
      <c r="A32" s="163"/>
      <c r="B32" s="164" t="s">
        <v>435</v>
      </c>
      <c r="C32" s="165"/>
      <c r="D32" s="165">
        <v>2644734.1773000001</v>
      </c>
      <c r="E32" s="165">
        <v>3155645.7999</v>
      </c>
      <c r="F32" s="165">
        <f>F33+F35+F36+F37</f>
        <v>537708.45096709207</v>
      </c>
    </row>
    <row r="33" spans="1:6" ht="24.75" customHeight="1" x14ac:dyDescent="0.2">
      <c r="A33" s="163">
        <v>45090</v>
      </c>
      <c r="B33" s="164" t="s">
        <v>427</v>
      </c>
      <c r="C33" s="165">
        <v>2040</v>
      </c>
      <c r="D33" s="165">
        <v>486036.71289999998</v>
      </c>
      <c r="E33" s="165">
        <v>676461.348</v>
      </c>
      <c r="F33" s="165">
        <v>194894.29466709209</v>
      </c>
    </row>
    <row r="34" spans="1:6" ht="24.75" customHeight="1" x14ac:dyDescent="0.2">
      <c r="A34" s="163">
        <v>44927</v>
      </c>
      <c r="B34" s="164" t="s">
        <v>876</v>
      </c>
      <c r="C34" s="165">
        <v>493</v>
      </c>
      <c r="D34" s="165">
        <v>218138.68799999999</v>
      </c>
      <c r="E34" s="165">
        <v>218138.68799999999</v>
      </c>
      <c r="F34" s="165">
        <v>0</v>
      </c>
    </row>
    <row r="35" spans="1:6" ht="24.75" customHeight="1" x14ac:dyDescent="0.2">
      <c r="A35" s="163">
        <v>45167</v>
      </c>
      <c r="B35" s="164" t="s">
        <v>398</v>
      </c>
      <c r="C35" s="165">
        <v>28</v>
      </c>
      <c r="D35" s="165">
        <v>684.54049999999995</v>
      </c>
      <c r="E35" s="165">
        <v>690.01679999999999</v>
      </c>
      <c r="F35" s="165">
        <v>5.4763000000000002</v>
      </c>
    </row>
    <row r="36" spans="1:6" ht="24.75" customHeight="1" x14ac:dyDescent="0.2">
      <c r="A36" s="163">
        <v>45175</v>
      </c>
      <c r="B36" s="164" t="s">
        <v>895</v>
      </c>
      <c r="C36" s="165">
        <v>10000</v>
      </c>
      <c r="D36" s="165">
        <v>400830.20169999998</v>
      </c>
      <c r="E36" s="165">
        <v>493925.88059999997</v>
      </c>
      <c r="F36" s="165">
        <v>85288.95</v>
      </c>
    </row>
    <row r="37" spans="1:6" ht="24.75" customHeight="1" x14ac:dyDescent="0.2">
      <c r="A37" s="163">
        <v>45131</v>
      </c>
      <c r="B37" s="164" t="s">
        <v>874</v>
      </c>
      <c r="C37" s="165">
        <v>29460</v>
      </c>
      <c r="D37" s="165">
        <v>1539044.0342000001</v>
      </c>
      <c r="E37" s="165">
        <v>1766429.8665</v>
      </c>
      <c r="F37" s="165">
        <v>257519.73</v>
      </c>
    </row>
    <row r="38" spans="1:6" ht="24.75" customHeight="1" x14ac:dyDescent="0.2">
      <c r="A38" s="163"/>
      <c r="B38" s="164" t="s">
        <v>745</v>
      </c>
      <c r="C38" s="165"/>
      <c r="D38" s="165"/>
      <c r="E38" s="165"/>
      <c r="F38" s="165"/>
    </row>
    <row r="39" spans="1:6" ht="24.75" customHeight="1" x14ac:dyDescent="0.2">
      <c r="A39" s="163"/>
      <c r="B39" s="164" t="s">
        <v>769</v>
      </c>
      <c r="C39" s="165"/>
      <c r="D39" s="165"/>
      <c r="E39" s="165"/>
      <c r="F39" s="165"/>
    </row>
    <row r="40" spans="1:6" ht="24.75" customHeight="1" x14ac:dyDescent="0.2">
      <c r="A40" s="163"/>
      <c r="B40" s="164" t="s">
        <v>768</v>
      </c>
      <c r="C40" s="165"/>
      <c r="D40" s="165">
        <v>895103.7</v>
      </c>
      <c r="E40" s="165">
        <v>895103.7</v>
      </c>
      <c r="F40" s="165">
        <v>0</v>
      </c>
    </row>
    <row r="41" spans="1:6" ht="24.75" customHeight="1" x14ac:dyDescent="0.2">
      <c r="A41" s="163"/>
      <c r="B41" s="164" t="s">
        <v>767</v>
      </c>
      <c r="C41" s="165"/>
      <c r="D41" s="165">
        <v>895103.7</v>
      </c>
      <c r="E41" s="165">
        <v>895103.7</v>
      </c>
      <c r="F41" s="165">
        <v>0</v>
      </c>
    </row>
    <row r="42" spans="1:6" ht="24.75" customHeight="1" x14ac:dyDescent="0.2">
      <c r="A42" s="163"/>
      <c r="B42" s="164" t="s">
        <v>766</v>
      </c>
      <c r="C42" s="165"/>
      <c r="D42" s="165">
        <v>895103.7</v>
      </c>
      <c r="E42" s="165">
        <v>895103.7</v>
      </c>
      <c r="F42" s="165">
        <v>0</v>
      </c>
    </row>
    <row r="43" spans="1:6" ht="24.75" customHeight="1" x14ac:dyDescent="0.2">
      <c r="A43" s="163">
        <v>45019</v>
      </c>
      <c r="B43" s="164" t="s">
        <v>577</v>
      </c>
      <c r="C43" s="165">
        <v>174087.5</v>
      </c>
      <c r="D43" s="165">
        <v>174087.5</v>
      </c>
      <c r="E43" s="165">
        <v>174087.5</v>
      </c>
      <c r="F43" s="165">
        <v>0</v>
      </c>
    </row>
    <row r="44" spans="1:6" ht="24.75" customHeight="1" x14ac:dyDescent="0.2">
      <c r="A44" s="163">
        <v>44956</v>
      </c>
      <c r="B44" s="164" t="s">
        <v>576</v>
      </c>
      <c r="C44" s="165">
        <v>80939.7</v>
      </c>
      <c r="D44" s="165">
        <v>80939.7</v>
      </c>
      <c r="E44" s="165">
        <v>80939.7</v>
      </c>
      <c r="F44" s="165">
        <v>0</v>
      </c>
    </row>
    <row r="45" spans="1:6" ht="24.75" customHeight="1" x14ac:dyDescent="0.2">
      <c r="A45" s="163">
        <v>45137</v>
      </c>
      <c r="B45" s="164" t="s">
        <v>576</v>
      </c>
      <c r="C45" s="165">
        <v>80939.7</v>
      </c>
      <c r="D45" s="165">
        <v>80939.7</v>
      </c>
      <c r="E45" s="165">
        <v>80939.7</v>
      </c>
      <c r="F45" s="165">
        <v>0</v>
      </c>
    </row>
    <row r="46" spans="1:6" ht="24.75" customHeight="1" x14ac:dyDescent="0.2">
      <c r="A46" s="163">
        <v>44955</v>
      </c>
      <c r="B46" s="164" t="s">
        <v>850</v>
      </c>
      <c r="C46" s="165">
        <v>56689</v>
      </c>
      <c r="D46" s="165">
        <v>56689</v>
      </c>
      <c r="E46" s="165">
        <v>56689</v>
      </c>
      <c r="F46" s="165">
        <v>0</v>
      </c>
    </row>
    <row r="47" spans="1:6" ht="24.75" customHeight="1" x14ac:dyDescent="0.2">
      <c r="A47" s="163">
        <v>45136</v>
      </c>
      <c r="B47" s="164" t="s">
        <v>850</v>
      </c>
      <c r="C47" s="165">
        <v>56689</v>
      </c>
      <c r="D47" s="165">
        <v>56689</v>
      </c>
      <c r="E47" s="165">
        <v>56689</v>
      </c>
      <c r="F47" s="165">
        <v>0</v>
      </c>
    </row>
    <row r="48" spans="1:6" ht="24.75" customHeight="1" x14ac:dyDescent="0.2">
      <c r="A48" s="163">
        <v>45107</v>
      </c>
      <c r="B48" s="164" t="s">
        <v>575</v>
      </c>
      <c r="C48" s="165">
        <v>144037.20000000001</v>
      </c>
      <c r="D48" s="165">
        <v>144037.20000000001</v>
      </c>
      <c r="E48" s="165">
        <v>144037.20000000001</v>
      </c>
      <c r="F48" s="165">
        <v>0</v>
      </c>
    </row>
    <row r="49" spans="1:6" ht="24.75" customHeight="1" x14ac:dyDescent="0.2">
      <c r="A49" s="163">
        <v>45092</v>
      </c>
      <c r="B49" s="164" t="s">
        <v>574</v>
      </c>
      <c r="C49" s="165">
        <v>500</v>
      </c>
      <c r="D49" s="165">
        <v>500</v>
      </c>
      <c r="E49" s="165">
        <v>500</v>
      </c>
      <c r="F49" s="165">
        <v>0</v>
      </c>
    </row>
    <row r="50" spans="1:6" ht="24.75" customHeight="1" x14ac:dyDescent="0.2">
      <c r="A50" s="163">
        <v>45077</v>
      </c>
      <c r="B50" s="164" t="s">
        <v>573</v>
      </c>
      <c r="C50" s="165">
        <v>283221.59999999998</v>
      </c>
      <c r="D50" s="165">
        <v>283221.59999999998</v>
      </c>
      <c r="E50" s="165">
        <v>283221.59999999998</v>
      </c>
      <c r="F50" s="165">
        <v>0</v>
      </c>
    </row>
    <row r="51" spans="1:6" ht="24.75" customHeight="1" x14ac:dyDescent="0.2">
      <c r="A51" s="163">
        <v>44990</v>
      </c>
      <c r="B51" s="164" t="s">
        <v>571</v>
      </c>
      <c r="C51" s="165">
        <v>18000</v>
      </c>
      <c r="D51" s="165">
        <v>18000</v>
      </c>
      <c r="E51" s="165">
        <v>18000</v>
      </c>
      <c r="F51" s="165">
        <v>0</v>
      </c>
    </row>
    <row r="52" spans="1:6" ht="24.75" customHeight="1" x14ac:dyDescent="0.2">
      <c r="A52" s="163"/>
      <c r="B52" s="164" t="s">
        <v>765</v>
      </c>
      <c r="C52" s="165"/>
      <c r="D52" s="165"/>
      <c r="E52" s="165"/>
      <c r="F52" s="165"/>
    </row>
    <row r="53" spans="1:6" ht="24.75" customHeight="1" x14ac:dyDescent="0.2">
      <c r="A53" s="163"/>
      <c r="B53" s="164" t="s">
        <v>764</v>
      </c>
      <c r="C53" s="165"/>
      <c r="D53" s="165"/>
      <c r="E53" s="165"/>
      <c r="F53" s="165"/>
    </row>
    <row r="54" spans="1:6" ht="24.75" customHeight="1" x14ac:dyDescent="0.2">
      <c r="A54" s="163"/>
      <c r="B54" s="164" t="s">
        <v>763</v>
      </c>
      <c r="C54" s="165"/>
      <c r="D54" s="165"/>
      <c r="E54" s="165"/>
      <c r="F54" s="165"/>
    </row>
    <row r="55" spans="1:6" ht="24.75" customHeight="1" x14ac:dyDescent="0.2">
      <c r="A55" s="163"/>
      <c r="B55" s="164" t="s">
        <v>762</v>
      </c>
      <c r="C55" s="165"/>
      <c r="D55" s="165"/>
      <c r="E55" s="165"/>
      <c r="F55" s="165"/>
    </row>
    <row r="56" spans="1:6" ht="24.75" customHeight="1" x14ac:dyDescent="0.2">
      <c r="A56" s="163"/>
      <c r="B56" s="164" t="s">
        <v>761</v>
      </c>
      <c r="C56" s="165"/>
      <c r="D56" s="165"/>
      <c r="E56" s="165"/>
      <c r="F56" s="165"/>
    </row>
    <row r="57" spans="1:6" ht="24.75" customHeight="1" x14ac:dyDescent="0.2">
      <c r="A57" s="163"/>
      <c r="B57" s="164" t="s">
        <v>760</v>
      </c>
      <c r="C57" s="165"/>
      <c r="D57" s="165"/>
      <c r="E57" s="165"/>
      <c r="F57" s="165"/>
    </row>
    <row r="58" spans="1:6" ht="24.75" customHeight="1" x14ac:dyDescent="0.2">
      <c r="A58" s="163"/>
      <c r="B58" s="164" t="s">
        <v>759</v>
      </c>
      <c r="C58" s="165"/>
      <c r="D58" s="165"/>
      <c r="E58" s="165"/>
      <c r="F58" s="165"/>
    </row>
    <row r="59" spans="1:6" ht="24.75" customHeight="1" x14ac:dyDescent="0.2">
      <c r="A59" s="163"/>
      <c r="B59" s="164" t="s">
        <v>758</v>
      </c>
      <c r="C59" s="165"/>
      <c r="D59" s="165"/>
      <c r="E59" s="165"/>
      <c r="F59" s="165"/>
    </row>
    <row r="60" spans="1:6" ht="24.75" customHeight="1" x14ac:dyDescent="0.2">
      <c r="A60" s="163"/>
      <c r="B60" s="164" t="s">
        <v>757</v>
      </c>
      <c r="C60" s="165"/>
      <c r="D60" s="165"/>
      <c r="E60" s="165"/>
      <c r="F60" s="165"/>
    </row>
    <row r="61" spans="1:6" ht="24.75" customHeight="1" x14ac:dyDescent="0.2">
      <c r="A61" s="163"/>
      <c r="B61" s="164" t="s">
        <v>756</v>
      </c>
      <c r="C61" s="165"/>
      <c r="D61" s="165">
        <v>113224.2504</v>
      </c>
      <c r="E61" s="165">
        <v>33176.915800000002</v>
      </c>
      <c r="F61" s="165">
        <v>-80047.334600000002</v>
      </c>
    </row>
    <row r="62" spans="1:6" ht="24.75" customHeight="1" x14ac:dyDescent="0.2">
      <c r="A62" s="163">
        <v>45049</v>
      </c>
      <c r="B62" s="164" t="s">
        <v>875</v>
      </c>
      <c r="C62" s="165">
        <v>1</v>
      </c>
      <c r="D62" s="165">
        <v>11.7819</v>
      </c>
      <c r="E62" s="165">
        <v>0</v>
      </c>
      <c r="F62" s="165">
        <v>-11.7819</v>
      </c>
    </row>
    <row r="63" spans="1:6" ht="24.75" customHeight="1" x14ac:dyDescent="0.2">
      <c r="A63" s="163">
        <v>45034</v>
      </c>
      <c r="B63" s="164" t="s">
        <v>875</v>
      </c>
      <c r="C63" s="165">
        <v>9609</v>
      </c>
      <c r="D63" s="165">
        <v>113212.4685</v>
      </c>
      <c r="E63" s="165">
        <v>33176.915800000002</v>
      </c>
      <c r="F63" s="165">
        <v>-80035.5527</v>
      </c>
    </row>
    <row r="64" spans="1:6" ht="24.75" customHeight="1" x14ac:dyDescent="0.2">
      <c r="A64" s="163"/>
      <c r="B64" s="164" t="s">
        <v>755</v>
      </c>
      <c r="C64" s="165"/>
      <c r="D64" s="165"/>
      <c r="E64" s="165"/>
      <c r="F64" s="165"/>
    </row>
    <row r="65" spans="1:6" ht="24.75" customHeight="1" x14ac:dyDescent="0.2">
      <c r="A65" s="163"/>
      <c r="B65" s="164" t="s">
        <v>754</v>
      </c>
      <c r="C65" s="165"/>
      <c r="D65" s="165">
        <v>4151842.1225999999</v>
      </c>
      <c r="E65" s="165">
        <v>4846566.6857000003</v>
      </c>
      <c r="F65" s="165">
        <f>F15+F61</f>
        <v>721521.39146709209</v>
      </c>
    </row>
    <row r="66" spans="1:6" ht="24.75" customHeight="1" x14ac:dyDescent="0.2">
      <c r="A66" s="163"/>
      <c r="B66" s="164"/>
      <c r="C66" s="165"/>
      <c r="D66" s="165"/>
      <c r="E66" s="165"/>
      <c r="F66" s="165"/>
    </row>
    <row r="67" spans="1:6" ht="39.75" customHeight="1" x14ac:dyDescent="0.2">
      <c r="A67" s="166"/>
      <c r="B67" s="167"/>
      <c r="C67" s="168"/>
      <c r="D67" s="169"/>
      <c r="E67" s="169"/>
      <c r="F67" s="169"/>
    </row>
    <row r="68" spans="1:6" ht="15" customHeight="1" x14ac:dyDescent="0.2">
      <c r="A68" s="157" t="s">
        <v>753</v>
      </c>
      <c r="C68" s="170"/>
      <c r="D68" s="171"/>
      <c r="E68" s="171"/>
      <c r="F68" s="171"/>
    </row>
    <row r="69" spans="1:6" ht="19.5" customHeight="1" x14ac:dyDescent="0.2">
      <c r="A69" s="239" t="s">
        <v>752</v>
      </c>
      <c r="B69" s="239" t="s">
        <v>751</v>
      </c>
      <c r="C69" s="244" t="s">
        <v>750</v>
      </c>
      <c r="D69" s="232" t="s">
        <v>592</v>
      </c>
      <c r="E69" s="232" t="s">
        <v>749</v>
      </c>
      <c r="F69" s="232" t="s">
        <v>748</v>
      </c>
    </row>
    <row r="70" spans="1:6" x14ac:dyDescent="0.2">
      <c r="A70" s="243"/>
      <c r="B70" s="243"/>
      <c r="C70" s="245"/>
      <c r="D70" s="233"/>
      <c r="E70" s="233"/>
      <c r="F70" s="233"/>
    </row>
    <row r="71" spans="1:6" x14ac:dyDescent="0.2">
      <c r="A71" s="240"/>
      <c r="B71" s="240"/>
      <c r="C71" s="246"/>
      <c r="D71" s="234"/>
      <c r="E71" s="234"/>
      <c r="F71" s="234"/>
    </row>
    <row r="72" spans="1:6" x14ac:dyDescent="0.2">
      <c r="A72" s="161">
        <v>1</v>
      </c>
      <c r="B72" s="161">
        <v>2</v>
      </c>
      <c r="C72" s="172">
        <v>3</v>
      </c>
      <c r="D72" s="172">
        <v>4</v>
      </c>
      <c r="E72" s="172">
        <v>5</v>
      </c>
      <c r="F72" s="173">
        <v>6</v>
      </c>
    </row>
    <row r="73" spans="1:6" x14ac:dyDescent="0.2">
      <c r="A73" s="161"/>
      <c r="B73" s="174" t="s">
        <v>747</v>
      </c>
      <c r="C73" s="173" t="s">
        <v>746</v>
      </c>
      <c r="D73" s="175">
        <v>0</v>
      </c>
      <c r="E73" s="175">
        <v>0</v>
      </c>
      <c r="F73" s="175">
        <v>0</v>
      </c>
    </row>
    <row r="74" spans="1:6" ht="13.5" customHeight="1" x14ac:dyDescent="0.2">
      <c r="A74" s="161"/>
      <c r="B74" s="164" t="s">
        <v>501</v>
      </c>
      <c r="C74" s="173" t="s">
        <v>746</v>
      </c>
      <c r="D74" s="175">
        <v>0</v>
      </c>
      <c r="E74" s="175">
        <v>0</v>
      </c>
      <c r="F74" s="175">
        <v>0</v>
      </c>
    </row>
    <row r="75" spans="1:6" ht="16.5" customHeight="1" x14ac:dyDescent="0.2">
      <c r="A75" s="161"/>
      <c r="B75" s="164" t="s">
        <v>435</v>
      </c>
      <c r="C75" s="173" t="s">
        <v>746</v>
      </c>
      <c r="D75" s="175">
        <v>0</v>
      </c>
      <c r="E75" s="175">
        <v>0</v>
      </c>
      <c r="F75" s="175">
        <v>0</v>
      </c>
    </row>
    <row r="76" spans="1:6" ht="18" customHeight="1" x14ac:dyDescent="0.2">
      <c r="A76" s="161"/>
      <c r="B76" s="164" t="s">
        <v>745</v>
      </c>
      <c r="C76" s="173"/>
      <c r="D76" s="175"/>
      <c r="E76" s="175"/>
      <c r="F76" s="175"/>
    </row>
    <row r="77" spans="1:6" x14ac:dyDescent="0.2">
      <c r="A77" s="161"/>
      <c r="B77" s="164" t="s">
        <v>443</v>
      </c>
      <c r="C77" s="173" t="s">
        <v>746</v>
      </c>
      <c r="D77" s="175" t="s">
        <v>746</v>
      </c>
      <c r="E77" s="175" t="s">
        <v>746</v>
      </c>
      <c r="F77" s="175" t="s">
        <v>746</v>
      </c>
    </row>
    <row r="78" spans="1:6" x14ac:dyDescent="0.2">
      <c r="A78" s="161"/>
      <c r="B78" s="164" t="s">
        <v>435</v>
      </c>
      <c r="C78" s="173" t="s">
        <v>746</v>
      </c>
      <c r="D78" s="175" t="s">
        <v>746</v>
      </c>
      <c r="E78" s="175" t="s">
        <v>746</v>
      </c>
      <c r="F78" s="175" t="s">
        <v>746</v>
      </c>
    </row>
    <row r="79" spans="1:6" x14ac:dyDescent="0.2">
      <c r="A79" s="161"/>
      <c r="B79" s="164" t="s">
        <v>745</v>
      </c>
      <c r="C79" s="173"/>
      <c r="D79" s="175"/>
      <c r="E79" s="175"/>
      <c r="F79" s="175"/>
    </row>
    <row r="80" spans="1:6" ht="25.5" customHeight="1" x14ac:dyDescent="0.2">
      <c r="A80" s="176"/>
      <c r="B80" s="164" t="s">
        <v>744</v>
      </c>
      <c r="C80" s="173">
        <v>0</v>
      </c>
      <c r="D80" s="175">
        <v>0</v>
      </c>
      <c r="E80" s="175">
        <v>0</v>
      </c>
      <c r="F80" s="175">
        <v>0</v>
      </c>
    </row>
    <row r="83" spans="1:6" ht="39" customHeight="1" x14ac:dyDescent="0.2">
      <c r="A83" s="157" t="s">
        <v>83</v>
      </c>
      <c r="C83" s="177" t="s">
        <v>729</v>
      </c>
      <c r="E83" s="247" t="s">
        <v>743</v>
      </c>
      <c r="F83" s="247"/>
    </row>
    <row r="84" spans="1:6" ht="38.25" x14ac:dyDescent="0.2">
      <c r="A84" s="157" t="s">
        <v>920</v>
      </c>
      <c r="C84" s="184" t="s">
        <v>872</v>
      </c>
      <c r="D84" s="167"/>
      <c r="E84" s="247"/>
      <c r="F84" s="247"/>
    </row>
    <row r="85" spans="1:6" x14ac:dyDescent="0.2">
      <c r="E85" s="248" t="s">
        <v>340</v>
      </c>
      <c r="F85" s="248"/>
    </row>
    <row r="87" spans="1:6" x14ac:dyDescent="0.2">
      <c r="A87" s="249"/>
      <c r="B87" s="249"/>
      <c r="C87" s="249"/>
      <c r="D87" s="249"/>
      <c r="E87" s="249"/>
      <c r="F87" s="249"/>
    </row>
    <row r="89" spans="1:6" x14ac:dyDescent="0.2">
      <c r="A89" s="235"/>
      <c r="B89" s="235"/>
      <c r="C89" s="235"/>
      <c r="D89" s="235"/>
      <c r="E89" s="235"/>
      <c r="F89" s="235"/>
    </row>
    <row r="94" spans="1:6" x14ac:dyDescent="0.2">
      <c r="B94" s="235"/>
      <c r="C94" s="235"/>
      <c r="D94" s="235"/>
      <c r="E94" s="235"/>
    </row>
    <row r="95" spans="1:6" x14ac:dyDescent="0.2">
      <c r="B95" s="235"/>
      <c r="C95" s="235"/>
      <c r="D95" s="235"/>
      <c r="E95" s="235"/>
    </row>
    <row r="96" spans="1:6" x14ac:dyDescent="0.2">
      <c r="B96" s="235"/>
      <c r="C96" s="235"/>
      <c r="D96" s="235"/>
      <c r="E96" s="235"/>
    </row>
  </sheetData>
  <mergeCells count="19">
    <mergeCell ref="E83:F84"/>
    <mergeCell ref="E85:F85"/>
    <mergeCell ref="A87:F87"/>
    <mergeCell ref="A89:F89"/>
    <mergeCell ref="B94:E96"/>
    <mergeCell ref="F69:F71"/>
    <mergeCell ref="A8:F8"/>
    <mergeCell ref="A9:F9"/>
    <mergeCell ref="A12:A13"/>
    <mergeCell ref="B12:B13"/>
    <mergeCell ref="C12:C13"/>
    <mergeCell ref="D12:D13"/>
    <mergeCell ref="E12:E13"/>
    <mergeCell ref="F12:F13"/>
    <mergeCell ref="A69:A71"/>
    <mergeCell ref="B69:B71"/>
    <mergeCell ref="C69:C71"/>
    <mergeCell ref="D69:D71"/>
    <mergeCell ref="E69:E71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86" fitToHeight="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69"/>
  <sheetViews>
    <sheetView view="pageBreakPreview" zoomScaleNormal="100" zoomScaleSheetLayoutView="100" workbookViewId="0">
      <selection activeCell="I77" sqref="I77"/>
    </sheetView>
  </sheetViews>
  <sheetFormatPr defaultRowHeight="12.75" customHeight="1" x14ac:dyDescent="0.2"/>
  <cols>
    <col min="1" max="1" width="10.5703125" style="137" customWidth="1"/>
    <col min="2" max="2" width="22.85546875" style="151" customWidth="1"/>
    <col min="3" max="3" width="17.42578125" style="137" customWidth="1"/>
    <col min="4" max="4" width="17.28515625" style="137" customWidth="1"/>
    <col min="5" max="5" width="15.5703125" style="137" customWidth="1"/>
    <col min="6" max="6" width="12.5703125" style="137" customWidth="1"/>
    <col min="7" max="7" width="15.140625" style="137" customWidth="1"/>
    <col min="8" max="8" width="12.85546875" style="137" bestFit="1" customWidth="1"/>
    <col min="9" max="9" width="18.7109375" style="137" customWidth="1"/>
    <col min="10" max="255" width="9.140625" style="137"/>
    <col min="256" max="256" width="12.7109375" style="137" customWidth="1"/>
    <col min="257" max="257" width="22.85546875" style="137" customWidth="1"/>
    <col min="258" max="258" width="17.42578125" style="137" customWidth="1"/>
    <col min="259" max="259" width="17.28515625" style="137" customWidth="1"/>
    <col min="260" max="260" width="18.28515625" style="137" customWidth="1"/>
    <col min="261" max="261" width="12.5703125" style="137" customWidth="1"/>
    <col min="262" max="262" width="15.140625" style="137" customWidth="1"/>
    <col min="263" max="263" width="9.140625" style="137" customWidth="1"/>
    <col min="264" max="264" width="11.42578125" style="137" customWidth="1"/>
    <col min="265" max="265" width="18.7109375" style="137" customWidth="1"/>
    <col min="266" max="511" width="9.140625" style="137"/>
    <col min="512" max="512" width="12.7109375" style="137" customWidth="1"/>
    <col min="513" max="513" width="22.85546875" style="137" customWidth="1"/>
    <col min="514" max="514" width="17.42578125" style="137" customWidth="1"/>
    <col min="515" max="515" width="17.28515625" style="137" customWidth="1"/>
    <col min="516" max="516" width="18.28515625" style="137" customWidth="1"/>
    <col min="517" max="517" width="12.5703125" style="137" customWidth="1"/>
    <col min="518" max="518" width="15.140625" style="137" customWidth="1"/>
    <col min="519" max="519" width="9.140625" style="137" customWidth="1"/>
    <col min="520" max="520" width="11.42578125" style="137" customWidth="1"/>
    <col min="521" max="521" width="18.7109375" style="137" customWidth="1"/>
    <col min="522" max="767" width="9.140625" style="137"/>
    <col min="768" max="768" width="12.7109375" style="137" customWidth="1"/>
    <col min="769" max="769" width="22.85546875" style="137" customWidth="1"/>
    <col min="770" max="770" width="17.42578125" style="137" customWidth="1"/>
    <col min="771" max="771" width="17.28515625" style="137" customWidth="1"/>
    <col min="772" max="772" width="18.28515625" style="137" customWidth="1"/>
    <col min="773" max="773" width="12.5703125" style="137" customWidth="1"/>
    <col min="774" max="774" width="15.140625" style="137" customWidth="1"/>
    <col min="775" max="775" width="9.140625" style="137" customWidth="1"/>
    <col min="776" max="776" width="11.42578125" style="137" customWidth="1"/>
    <col min="777" max="777" width="18.7109375" style="137" customWidth="1"/>
    <col min="778" max="1023" width="9.140625" style="137"/>
    <col min="1024" max="1024" width="12.7109375" style="137" customWidth="1"/>
    <col min="1025" max="1025" width="22.85546875" style="137" customWidth="1"/>
    <col min="1026" max="1026" width="17.42578125" style="137" customWidth="1"/>
    <col min="1027" max="1027" width="17.28515625" style="137" customWidth="1"/>
    <col min="1028" max="1028" width="18.28515625" style="137" customWidth="1"/>
    <col min="1029" max="1029" width="12.5703125" style="137" customWidth="1"/>
    <col min="1030" max="1030" width="15.140625" style="137" customWidth="1"/>
    <col min="1031" max="1031" width="9.140625" style="137" customWidth="1"/>
    <col min="1032" max="1032" width="11.42578125" style="137" customWidth="1"/>
    <col min="1033" max="1033" width="18.7109375" style="137" customWidth="1"/>
    <col min="1034" max="1279" width="9.140625" style="137"/>
    <col min="1280" max="1280" width="12.7109375" style="137" customWidth="1"/>
    <col min="1281" max="1281" width="22.85546875" style="137" customWidth="1"/>
    <col min="1282" max="1282" width="17.42578125" style="137" customWidth="1"/>
    <col min="1283" max="1283" width="17.28515625" style="137" customWidth="1"/>
    <col min="1284" max="1284" width="18.28515625" style="137" customWidth="1"/>
    <col min="1285" max="1285" width="12.5703125" style="137" customWidth="1"/>
    <col min="1286" max="1286" width="15.140625" style="137" customWidth="1"/>
    <col min="1287" max="1287" width="9.140625" style="137" customWidth="1"/>
    <col min="1288" max="1288" width="11.42578125" style="137" customWidth="1"/>
    <col min="1289" max="1289" width="18.7109375" style="137" customWidth="1"/>
    <col min="1290" max="1535" width="9.140625" style="137"/>
    <col min="1536" max="1536" width="12.7109375" style="137" customWidth="1"/>
    <col min="1537" max="1537" width="22.85546875" style="137" customWidth="1"/>
    <col min="1538" max="1538" width="17.42578125" style="137" customWidth="1"/>
    <col min="1539" max="1539" width="17.28515625" style="137" customWidth="1"/>
    <col min="1540" max="1540" width="18.28515625" style="137" customWidth="1"/>
    <col min="1541" max="1541" width="12.5703125" style="137" customWidth="1"/>
    <col min="1542" max="1542" width="15.140625" style="137" customWidth="1"/>
    <col min="1543" max="1543" width="9.140625" style="137" customWidth="1"/>
    <col min="1544" max="1544" width="11.42578125" style="137" customWidth="1"/>
    <col min="1545" max="1545" width="18.7109375" style="137" customWidth="1"/>
    <col min="1546" max="1791" width="9.140625" style="137"/>
    <col min="1792" max="1792" width="12.7109375" style="137" customWidth="1"/>
    <col min="1793" max="1793" width="22.85546875" style="137" customWidth="1"/>
    <col min="1794" max="1794" width="17.42578125" style="137" customWidth="1"/>
    <col min="1795" max="1795" width="17.28515625" style="137" customWidth="1"/>
    <col min="1796" max="1796" width="18.28515625" style="137" customWidth="1"/>
    <col min="1797" max="1797" width="12.5703125" style="137" customWidth="1"/>
    <col min="1798" max="1798" width="15.140625" style="137" customWidth="1"/>
    <col min="1799" max="1799" width="9.140625" style="137" customWidth="1"/>
    <col min="1800" max="1800" width="11.42578125" style="137" customWidth="1"/>
    <col min="1801" max="1801" width="18.7109375" style="137" customWidth="1"/>
    <col min="1802" max="2047" width="9.140625" style="137"/>
    <col min="2048" max="2048" width="12.7109375" style="137" customWidth="1"/>
    <col min="2049" max="2049" width="22.85546875" style="137" customWidth="1"/>
    <col min="2050" max="2050" width="17.42578125" style="137" customWidth="1"/>
    <col min="2051" max="2051" width="17.28515625" style="137" customWidth="1"/>
    <col min="2052" max="2052" width="18.28515625" style="137" customWidth="1"/>
    <col min="2053" max="2053" width="12.5703125" style="137" customWidth="1"/>
    <col min="2054" max="2054" width="15.140625" style="137" customWidth="1"/>
    <col min="2055" max="2055" width="9.140625" style="137" customWidth="1"/>
    <col min="2056" max="2056" width="11.42578125" style="137" customWidth="1"/>
    <col min="2057" max="2057" width="18.7109375" style="137" customWidth="1"/>
    <col min="2058" max="2303" width="9.140625" style="137"/>
    <col min="2304" max="2304" width="12.7109375" style="137" customWidth="1"/>
    <col min="2305" max="2305" width="22.85546875" style="137" customWidth="1"/>
    <col min="2306" max="2306" width="17.42578125" style="137" customWidth="1"/>
    <col min="2307" max="2307" width="17.28515625" style="137" customWidth="1"/>
    <col min="2308" max="2308" width="18.28515625" style="137" customWidth="1"/>
    <col min="2309" max="2309" width="12.5703125" style="137" customWidth="1"/>
    <col min="2310" max="2310" width="15.140625" style="137" customWidth="1"/>
    <col min="2311" max="2311" width="9.140625" style="137" customWidth="1"/>
    <col min="2312" max="2312" width="11.42578125" style="137" customWidth="1"/>
    <col min="2313" max="2313" width="18.7109375" style="137" customWidth="1"/>
    <col min="2314" max="2559" width="9.140625" style="137"/>
    <col min="2560" max="2560" width="12.7109375" style="137" customWidth="1"/>
    <col min="2561" max="2561" width="22.85546875" style="137" customWidth="1"/>
    <col min="2562" max="2562" width="17.42578125" style="137" customWidth="1"/>
    <col min="2563" max="2563" width="17.28515625" style="137" customWidth="1"/>
    <col min="2564" max="2564" width="18.28515625" style="137" customWidth="1"/>
    <col min="2565" max="2565" width="12.5703125" style="137" customWidth="1"/>
    <col min="2566" max="2566" width="15.140625" style="137" customWidth="1"/>
    <col min="2567" max="2567" width="9.140625" style="137" customWidth="1"/>
    <col min="2568" max="2568" width="11.42578125" style="137" customWidth="1"/>
    <col min="2569" max="2569" width="18.7109375" style="137" customWidth="1"/>
    <col min="2570" max="2815" width="9.140625" style="137"/>
    <col min="2816" max="2816" width="12.7109375" style="137" customWidth="1"/>
    <col min="2817" max="2817" width="22.85546875" style="137" customWidth="1"/>
    <col min="2818" max="2818" width="17.42578125" style="137" customWidth="1"/>
    <col min="2819" max="2819" width="17.28515625" style="137" customWidth="1"/>
    <col min="2820" max="2820" width="18.28515625" style="137" customWidth="1"/>
    <col min="2821" max="2821" width="12.5703125" style="137" customWidth="1"/>
    <col min="2822" max="2822" width="15.140625" style="137" customWidth="1"/>
    <col min="2823" max="2823" width="9.140625" style="137" customWidth="1"/>
    <col min="2824" max="2824" width="11.42578125" style="137" customWidth="1"/>
    <col min="2825" max="2825" width="18.7109375" style="137" customWidth="1"/>
    <col min="2826" max="3071" width="9.140625" style="137"/>
    <col min="3072" max="3072" width="12.7109375" style="137" customWidth="1"/>
    <col min="3073" max="3073" width="22.85546875" style="137" customWidth="1"/>
    <col min="3074" max="3074" width="17.42578125" style="137" customWidth="1"/>
    <col min="3075" max="3075" width="17.28515625" style="137" customWidth="1"/>
    <col min="3076" max="3076" width="18.28515625" style="137" customWidth="1"/>
    <col min="3077" max="3077" width="12.5703125" style="137" customWidth="1"/>
    <col min="3078" max="3078" width="15.140625" style="137" customWidth="1"/>
    <col min="3079" max="3079" width="9.140625" style="137" customWidth="1"/>
    <col min="3080" max="3080" width="11.42578125" style="137" customWidth="1"/>
    <col min="3081" max="3081" width="18.7109375" style="137" customWidth="1"/>
    <col min="3082" max="3327" width="9.140625" style="137"/>
    <col min="3328" max="3328" width="12.7109375" style="137" customWidth="1"/>
    <col min="3329" max="3329" width="22.85546875" style="137" customWidth="1"/>
    <col min="3330" max="3330" width="17.42578125" style="137" customWidth="1"/>
    <col min="3331" max="3331" width="17.28515625" style="137" customWidth="1"/>
    <col min="3332" max="3332" width="18.28515625" style="137" customWidth="1"/>
    <col min="3333" max="3333" width="12.5703125" style="137" customWidth="1"/>
    <col min="3334" max="3334" width="15.140625" style="137" customWidth="1"/>
    <col min="3335" max="3335" width="9.140625" style="137" customWidth="1"/>
    <col min="3336" max="3336" width="11.42578125" style="137" customWidth="1"/>
    <col min="3337" max="3337" width="18.7109375" style="137" customWidth="1"/>
    <col min="3338" max="3583" width="9.140625" style="137"/>
    <col min="3584" max="3584" width="12.7109375" style="137" customWidth="1"/>
    <col min="3585" max="3585" width="22.85546875" style="137" customWidth="1"/>
    <col min="3586" max="3586" width="17.42578125" style="137" customWidth="1"/>
    <col min="3587" max="3587" width="17.28515625" style="137" customWidth="1"/>
    <col min="3588" max="3588" width="18.28515625" style="137" customWidth="1"/>
    <col min="3589" max="3589" width="12.5703125" style="137" customWidth="1"/>
    <col min="3590" max="3590" width="15.140625" style="137" customWidth="1"/>
    <col min="3591" max="3591" width="9.140625" style="137" customWidth="1"/>
    <col min="3592" max="3592" width="11.42578125" style="137" customWidth="1"/>
    <col min="3593" max="3593" width="18.7109375" style="137" customWidth="1"/>
    <col min="3594" max="3839" width="9.140625" style="137"/>
    <col min="3840" max="3840" width="12.7109375" style="137" customWidth="1"/>
    <col min="3841" max="3841" width="22.85546875" style="137" customWidth="1"/>
    <col min="3842" max="3842" width="17.42578125" style="137" customWidth="1"/>
    <col min="3843" max="3843" width="17.28515625" style="137" customWidth="1"/>
    <col min="3844" max="3844" width="18.28515625" style="137" customWidth="1"/>
    <col min="3845" max="3845" width="12.5703125" style="137" customWidth="1"/>
    <col min="3846" max="3846" width="15.140625" style="137" customWidth="1"/>
    <col min="3847" max="3847" width="9.140625" style="137" customWidth="1"/>
    <col min="3848" max="3848" width="11.42578125" style="137" customWidth="1"/>
    <col min="3849" max="3849" width="18.7109375" style="137" customWidth="1"/>
    <col min="3850" max="4095" width="9.140625" style="137"/>
    <col min="4096" max="4096" width="12.7109375" style="137" customWidth="1"/>
    <col min="4097" max="4097" width="22.85546875" style="137" customWidth="1"/>
    <col min="4098" max="4098" width="17.42578125" style="137" customWidth="1"/>
    <col min="4099" max="4099" width="17.28515625" style="137" customWidth="1"/>
    <col min="4100" max="4100" width="18.28515625" style="137" customWidth="1"/>
    <col min="4101" max="4101" width="12.5703125" style="137" customWidth="1"/>
    <col min="4102" max="4102" width="15.140625" style="137" customWidth="1"/>
    <col min="4103" max="4103" width="9.140625" style="137" customWidth="1"/>
    <col min="4104" max="4104" width="11.42578125" style="137" customWidth="1"/>
    <col min="4105" max="4105" width="18.7109375" style="137" customWidth="1"/>
    <col min="4106" max="4351" width="9.140625" style="137"/>
    <col min="4352" max="4352" width="12.7109375" style="137" customWidth="1"/>
    <col min="4353" max="4353" width="22.85546875" style="137" customWidth="1"/>
    <col min="4354" max="4354" width="17.42578125" style="137" customWidth="1"/>
    <col min="4355" max="4355" width="17.28515625" style="137" customWidth="1"/>
    <col min="4356" max="4356" width="18.28515625" style="137" customWidth="1"/>
    <col min="4357" max="4357" width="12.5703125" style="137" customWidth="1"/>
    <col min="4358" max="4358" width="15.140625" style="137" customWidth="1"/>
    <col min="4359" max="4359" width="9.140625" style="137" customWidth="1"/>
    <col min="4360" max="4360" width="11.42578125" style="137" customWidth="1"/>
    <col min="4361" max="4361" width="18.7109375" style="137" customWidth="1"/>
    <col min="4362" max="4607" width="9.140625" style="137"/>
    <col min="4608" max="4608" width="12.7109375" style="137" customWidth="1"/>
    <col min="4609" max="4609" width="22.85546875" style="137" customWidth="1"/>
    <col min="4610" max="4610" width="17.42578125" style="137" customWidth="1"/>
    <col min="4611" max="4611" width="17.28515625" style="137" customWidth="1"/>
    <col min="4612" max="4612" width="18.28515625" style="137" customWidth="1"/>
    <col min="4613" max="4613" width="12.5703125" style="137" customWidth="1"/>
    <col min="4614" max="4614" width="15.140625" style="137" customWidth="1"/>
    <col min="4615" max="4615" width="9.140625" style="137" customWidth="1"/>
    <col min="4616" max="4616" width="11.42578125" style="137" customWidth="1"/>
    <col min="4617" max="4617" width="18.7109375" style="137" customWidth="1"/>
    <col min="4618" max="4863" width="9.140625" style="137"/>
    <col min="4864" max="4864" width="12.7109375" style="137" customWidth="1"/>
    <col min="4865" max="4865" width="22.85546875" style="137" customWidth="1"/>
    <col min="4866" max="4866" width="17.42578125" style="137" customWidth="1"/>
    <col min="4867" max="4867" width="17.28515625" style="137" customWidth="1"/>
    <col min="4868" max="4868" width="18.28515625" style="137" customWidth="1"/>
    <col min="4869" max="4869" width="12.5703125" style="137" customWidth="1"/>
    <col min="4870" max="4870" width="15.140625" style="137" customWidth="1"/>
    <col min="4871" max="4871" width="9.140625" style="137" customWidth="1"/>
    <col min="4872" max="4872" width="11.42578125" style="137" customWidth="1"/>
    <col min="4873" max="4873" width="18.7109375" style="137" customWidth="1"/>
    <col min="4874" max="5119" width="9.140625" style="137"/>
    <col min="5120" max="5120" width="12.7109375" style="137" customWidth="1"/>
    <col min="5121" max="5121" width="22.85546875" style="137" customWidth="1"/>
    <col min="5122" max="5122" width="17.42578125" style="137" customWidth="1"/>
    <col min="5123" max="5123" width="17.28515625" style="137" customWidth="1"/>
    <col min="5124" max="5124" width="18.28515625" style="137" customWidth="1"/>
    <col min="5125" max="5125" width="12.5703125" style="137" customWidth="1"/>
    <col min="5126" max="5126" width="15.140625" style="137" customWidth="1"/>
    <col min="5127" max="5127" width="9.140625" style="137" customWidth="1"/>
    <col min="5128" max="5128" width="11.42578125" style="137" customWidth="1"/>
    <col min="5129" max="5129" width="18.7109375" style="137" customWidth="1"/>
    <col min="5130" max="5375" width="9.140625" style="137"/>
    <col min="5376" max="5376" width="12.7109375" style="137" customWidth="1"/>
    <col min="5377" max="5377" width="22.85546875" style="137" customWidth="1"/>
    <col min="5378" max="5378" width="17.42578125" style="137" customWidth="1"/>
    <col min="5379" max="5379" width="17.28515625" style="137" customWidth="1"/>
    <col min="5380" max="5380" width="18.28515625" style="137" customWidth="1"/>
    <col min="5381" max="5381" width="12.5703125" style="137" customWidth="1"/>
    <col min="5382" max="5382" width="15.140625" style="137" customWidth="1"/>
    <col min="5383" max="5383" width="9.140625" style="137" customWidth="1"/>
    <col min="5384" max="5384" width="11.42578125" style="137" customWidth="1"/>
    <col min="5385" max="5385" width="18.7109375" style="137" customWidth="1"/>
    <col min="5386" max="5631" width="9.140625" style="137"/>
    <col min="5632" max="5632" width="12.7109375" style="137" customWidth="1"/>
    <col min="5633" max="5633" width="22.85546875" style="137" customWidth="1"/>
    <col min="5634" max="5634" width="17.42578125" style="137" customWidth="1"/>
    <col min="5635" max="5635" width="17.28515625" style="137" customWidth="1"/>
    <col min="5636" max="5636" width="18.28515625" style="137" customWidth="1"/>
    <col min="5637" max="5637" width="12.5703125" style="137" customWidth="1"/>
    <col min="5638" max="5638" width="15.140625" style="137" customWidth="1"/>
    <col min="5639" max="5639" width="9.140625" style="137" customWidth="1"/>
    <col min="5640" max="5640" width="11.42578125" style="137" customWidth="1"/>
    <col min="5641" max="5641" width="18.7109375" style="137" customWidth="1"/>
    <col min="5642" max="5887" width="9.140625" style="137"/>
    <col min="5888" max="5888" width="12.7109375" style="137" customWidth="1"/>
    <col min="5889" max="5889" width="22.85546875" style="137" customWidth="1"/>
    <col min="5890" max="5890" width="17.42578125" style="137" customWidth="1"/>
    <col min="5891" max="5891" width="17.28515625" style="137" customWidth="1"/>
    <col min="5892" max="5892" width="18.28515625" style="137" customWidth="1"/>
    <col min="5893" max="5893" width="12.5703125" style="137" customWidth="1"/>
    <col min="5894" max="5894" width="15.140625" style="137" customWidth="1"/>
    <col min="5895" max="5895" width="9.140625" style="137" customWidth="1"/>
    <col min="5896" max="5896" width="11.42578125" style="137" customWidth="1"/>
    <col min="5897" max="5897" width="18.7109375" style="137" customWidth="1"/>
    <col min="5898" max="6143" width="9.140625" style="137"/>
    <col min="6144" max="6144" width="12.7109375" style="137" customWidth="1"/>
    <col min="6145" max="6145" width="22.85546875" style="137" customWidth="1"/>
    <col min="6146" max="6146" width="17.42578125" style="137" customWidth="1"/>
    <col min="6147" max="6147" width="17.28515625" style="137" customWidth="1"/>
    <col min="6148" max="6148" width="18.28515625" style="137" customWidth="1"/>
    <col min="6149" max="6149" width="12.5703125" style="137" customWidth="1"/>
    <col min="6150" max="6150" width="15.140625" style="137" customWidth="1"/>
    <col min="6151" max="6151" width="9.140625" style="137" customWidth="1"/>
    <col min="6152" max="6152" width="11.42578125" style="137" customWidth="1"/>
    <col min="6153" max="6153" width="18.7109375" style="137" customWidth="1"/>
    <col min="6154" max="6399" width="9.140625" style="137"/>
    <col min="6400" max="6400" width="12.7109375" style="137" customWidth="1"/>
    <col min="6401" max="6401" width="22.85546875" style="137" customWidth="1"/>
    <col min="6402" max="6402" width="17.42578125" style="137" customWidth="1"/>
    <col min="6403" max="6403" width="17.28515625" style="137" customWidth="1"/>
    <col min="6404" max="6404" width="18.28515625" style="137" customWidth="1"/>
    <col min="6405" max="6405" width="12.5703125" style="137" customWidth="1"/>
    <col min="6406" max="6406" width="15.140625" style="137" customWidth="1"/>
    <col min="6407" max="6407" width="9.140625" style="137" customWidth="1"/>
    <col min="6408" max="6408" width="11.42578125" style="137" customWidth="1"/>
    <col min="6409" max="6409" width="18.7109375" style="137" customWidth="1"/>
    <col min="6410" max="6655" width="9.140625" style="137"/>
    <col min="6656" max="6656" width="12.7109375" style="137" customWidth="1"/>
    <col min="6657" max="6657" width="22.85546875" style="137" customWidth="1"/>
    <col min="6658" max="6658" width="17.42578125" style="137" customWidth="1"/>
    <col min="6659" max="6659" width="17.28515625" style="137" customWidth="1"/>
    <col min="6660" max="6660" width="18.28515625" style="137" customWidth="1"/>
    <col min="6661" max="6661" width="12.5703125" style="137" customWidth="1"/>
    <col min="6662" max="6662" width="15.140625" style="137" customWidth="1"/>
    <col min="6663" max="6663" width="9.140625" style="137" customWidth="1"/>
    <col min="6664" max="6664" width="11.42578125" style="137" customWidth="1"/>
    <col min="6665" max="6665" width="18.7109375" style="137" customWidth="1"/>
    <col min="6666" max="6911" width="9.140625" style="137"/>
    <col min="6912" max="6912" width="12.7109375" style="137" customWidth="1"/>
    <col min="6913" max="6913" width="22.85546875" style="137" customWidth="1"/>
    <col min="6914" max="6914" width="17.42578125" style="137" customWidth="1"/>
    <col min="6915" max="6915" width="17.28515625" style="137" customWidth="1"/>
    <col min="6916" max="6916" width="18.28515625" style="137" customWidth="1"/>
    <col min="6917" max="6917" width="12.5703125" style="137" customWidth="1"/>
    <col min="6918" max="6918" width="15.140625" style="137" customWidth="1"/>
    <col min="6919" max="6919" width="9.140625" style="137" customWidth="1"/>
    <col min="6920" max="6920" width="11.42578125" style="137" customWidth="1"/>
    <col min="6921" max="6921" width="18.7109375" style="137" customWidth="1"/>
    <col min="6922" max="7167" width="9.140625" style="137"/>
    <col min="7168" max="7168" width="12.7109375" style="137" customWidth="1"/>
    <col min="7169" max="7169" width="22.85546875" style="137" customWidth="1"/>
    <col min="7170" max="7170" width="17.42578125" style="137" customWidth="1"/>
    <col min="7171" max="7171" width="17.28515625" style="137" customWidth="1"/>
    <col min="7172" max="7172" width="18.28515625" style="137" customWidth="1"/>
    <col min="7173" max="7173" width="12.5703125" style="137" customWidth="1"/>
    <col min="7174" max="7174" width="15.140625" style="137" customWidth="1"/>
    <col min="7175" max="7175" width="9.140625" style="137" customWidth="1"/>
    <col min="7176" max="7176" width="11.42578125" style="137" customWidth="1"/>
    <col min="7177" max="7177" width="18.7109375" style="137" customWidth="1"/>
    <col min="7178" max="7423" width="9.140625" style="137"/>
    <col min="7424" max="7424" width="12.7109375" style="137" customWidth="1"/>
    <col min="7425" max="7425" width="22.85546875" style="137" customWidth="1"/>
    <col min="7426" max="7426" width="17.42578125" style="137" customWidth="1"/>
    <col min="7427" max="7427" width="17.28515625" style="137" customWidth="1"/>
    <col min="7428" max="7428" width="18.28515625" style="137" customWidth="1"/>
    <col min="7429" max="7429" width="12.5703125" style="137" customWidth="1"/>
    <col min="7430" max="7430" width="15.140625" style="137" customWidth="1"/>
    <col min="7431" max="7431" width="9.140625" style="137" customWidth="1"/>
    <col min="7432" max="7432" width="11.42578125" style="137" customWidth="1"/>
    <col min="7433" max="7433" width="18.7109375" style="137" customWidth="1"/>
    <col min="7434" max="7679" width="9.140625" style="137"/>
    <col min="7680" max="7680" width="12.7109375" style="137" customWidth="1"/>
    <col min="7681" max="7681" width="22.85546875" style="137" customWidth="1"/>
    <col min="7682" max="7682" width="17.42578125" style="137" customWidth="1"/>
    <col min="7683" max="7683" width="17.28515625" style="137" customWidth="1"/>
    <col min="7684" max="7684" width="18.28515625" style="137" customWidth="1"/>
    <col min="7685" max="7685" width="12.5703125" style="137" customWidth="1"/>
    <col min="7686" max="7686" width="15.140625" style="137" customWidth="1"/>
    <col min="7687" max="7687" width="9.140625" style="137" customWidth="1"/>
    <col min="7688" max="7688" width="11.42578125" style="137" customWidth="1"/>
    <col min="7689" max="7689" width="18.7109375" style="137" customWidth="1"/>
    <col min="7690" max="7935" width="9.140625" style="137"/>
    <col min="7936" max="7936" width="12.7109375" style="137" customWidth="1"/>
    <col min="7937" max="7937" width="22.85546875" style="137" customWidth="1"/>
    <col min="7938" max="7938" width="17.42578125" style="137" customWidth="1"/>
    <col min="7939" max="7939" width="17.28515625" style="137" customWidth="1"/>
    <col min="7940" max="7940" width="18.28515625" style="137" customWidth="1"/>
    <col min="7941" max="7941" width="12.5703125" style="137" customWidth="1"/>
    <col min="7942" max="7942" width="15.140625" style="137" customWidth="1"/>
    <col min="7943" max="7943" width="9.140625" style="137" customWidth="1"/>
    <col min="7944" max="7944" width="11.42578125" style="137" customWidth="1"/>
    <col min="7945" max="7945" width="18.7109375" style="137" customWidth="1"/>
    <col min="7946" max="8191" width="9.140625" style="137"/>
    <col min="8192" max="8192" width="12.7109375" style="137" customWidth="1"/>
    <col min="8193" max="8193" width="22.85546875" style="137" customWidth="1"/>
    <col min="8194" max="8194" width="17.42578125" style="137" customWidth="1"/>
    <col min="8195" max="8195" width="17.28515625" style="137" customWidth="1"/>
    <col min="8196" max="8196" width="18.28515625" style="137" customWidth="1"/>
    <col min="8197" max="8197" width="12.5703125" style="137" customWidth="1"/>
    <col min="8198" max="8198" width="15.140625" style="137" customWidth="1"/>
    <col min="8199" max="8199" width="9.140625" style="137" customWidth="1"/>
    <col min="8200" max="8200" width="11.42578125" style="137" customWidth="1"/>
    <col min="8201" max="8201" width="18.7109375" style="137" customWidth="1"/>
    <col min="8202" max="8447" width="9.140625" style="137"/>
    <col min="8448" max="8448" width="12.7109375" style="137" customWidth="1"/>
    <col min="8449" max="8449" width="22.85546875" style="137" customWidth="1"/>
    <col min="8450" max="8450" width="17.42578125" style="137" customWidth="1"/>
    <col min="8451" max="8451" width="17.28515625" style="137" customWidth="1"/>
    <col min="8452" max="8452" width="18.28515625" style="137" customWidth="1"/>
    <col min="8453" max="8453" width="12.5703125" style="137" customWidth="1"/>
    <col min="8454" max="8454" width="15.140625" style="137" customWidth="1"/>
    <col min="8455" max="8455" width="9.140625" style="137" customWidth="1"/>
    <col min="8456" max="8456" width="11.42578125" style="137" customWidth="1"/>
    <col min="8457" max="8457" width="18.7109375" style="137" customWidth="1"/>
    <col min="8458" max="8703" width="9.140625" style="137"/>
    <col min="8704" max="8704" width="12.7109375" style="137" customWidth="1"/>
    <col min="8705" max="8705" width="22.85546875" style="137" customWidth="1"/>
    <col min="8706" max="8706" width="17.42578125" style="137" customWidth="1"/>
    <col min="8707" max="8707" width="17.28515625" style="137" customWidth="1"/>
    <col min="8708" max="8708" width="18.28515625" style="137" customWidth="1"/>
    <col min="8709" max="8709" width="12.5703125" style="137" customWidth="1"/>
    <col min="8710" max="8710" width="15.140625" style="137" customWidth="1"/>
    <col min="8711" max="8711" width="9.140625" style="137" customWidth="1"/>
    <col min="8712" max="8712" width="11.42578125" style="137" customWidth="1"/>
    <col min="8713" max="8713" width="18.7109375" style="137" customWidth="1"/>
    <col min="8714" max="8959" width="9.140625" style="137"/>
    <col min="8960" max="8960" width="12.7109375" style="137" customWidth="1"/>
    <col min="8961" max="8961" width="22.85546875" style="137" customWidth="1"/>
    <col min="8962" max="8962" width="17.42578125" style="137" customWidth="1"/>
    <col min="8963" max="8963" width="17.28515625" style="137" customWidth="1"/>
    <col min="8964" max="8964" width="18.28515625" style="137" customWidth="1"/>
    <col min="8965" max="8965" width="12.5703125" style="137" customWidth="1"/>
    <col min="8966" max="8966" width="15.140625" style="137" customWidth="1"/>
    <col min="8967" max="8967" width="9.140625" style="137" customWidth="1"/>
    <col min="8968" max="8968" width="11.42578125" style="137" customWidth="1"/>
    <col min="8969" max="8969" width="18.7109375" style="137" customWidth="1"/>
    <col min="8970" max="9215" width="9.140625" style="137"/>
    <col min="9216" max="9216" width="12.7109375" style="137" customWidth="1"/>
    <col min="9217" max="9217" width="22.85546875" style="137" customWidth="1"/>
    <col min="9218" max="9218" width="17.42578125" style="137" customWidth="1"/>
    <col min="9219" max="9219" width="17.28515625" style="137" customWidth="1"/>
    <col min="9220" max="9220" width="18.28515625" style="137" customWidth="1"/>
    <col min="9221" max="9221" width="12.5703125" style="137" customWidth="1"/>
    <col min="9222" max="9222" width="15.140625" style="137" customWidth="1"/>
    <col min="9223" max="9223" width="9.140625" style="137" customWidth="1"/>
    <col min="9224" max="9224" width="11.42578125" style="137" customWidth="1"/>
    <col min="9225" max="9225" width="18.7109375" style="137" customWidth="1"/>
    <col min="9226" max="9471" width="9.140625" style="137"/>
    <col min="9472" max="9472" width="12.7109375" style="137" customWidth="1"/>
    <col min="9473" max="9473" width="22.85546875" style="137" customWidth="1"/>
    <col min="9474" max="9474" width="17.42578125" style="137" customWidth="1"/>
    <col min="9475" max="9475" width="17.28515625" style="137" customWidth="1"/>
    <col min="9476" max="9476" width="18.28515625" style="137" customWidth="1"/>
    <col min="9477" max="9477" width="12.5703125" style="137" customWidth="1"/>
    <col min="9478" max="9478" width="15.140625" style="137" customWidth="1"/>
    <col min="9479" max="9479" width="9.140625" style="137" customWidth="1"/>
    <col min="9480" max="9480" width="11.42578125" style="137" customWidth="1"/>
    <col min="9481" max="9481" width="18.7109375" style="137" customWidth="1"/>
    <col min="9482" max="9727" width="9.140625" style="137"/>
    <col min="9728" max="9728" width="12.7109375" style="137" customWidth="1"/>
    <col min="9729" max="9729" width="22.85546875" style="137" customWidth="1"/>
    <col min="9730" max="9730" width="17.42578125" style="137" customWidth="1"/>
    <col min="9731" max="9731" width="17.28515625" style="137" customWidth="1"/>
    <col min="9732" max="9732" width="18.28515625" style="137" customWidth="1"/>
    <col min="9733" max="9733" width="12.5703125" style="137" customWidth="1"/>
    <col min="9734" max="9734" width="15.140625" style="137" customWidth="1"/>
    <col min="9735" max="9735" width="9.140625" style="137" customWidth="1"/>
    <col min="9736" max="9736" width="11.42578125" style="137" customWidth="1"/>
    <col min="9737" max="9737" width="18.7109375" style="137" customWidth="1"/>
    <col min="9738" max="9983" width="9.140625" style="137"/>
    <col min="9984" max="9984" width="12.7109375" style="137" customWidth="1"/>
    <col min="9985" max="9985" width="22.85546875" style="137" customWidth="1"/>
    <col min="9986" max="9986" width="17.42578125" style="137" customWidth="1"/>
    <col min="9987" max="9987" width="17.28515625" style="137" customWidth="1"/>
    <col min="9988" max="9988" width="18.28515625" style="137" customWidth="1"/>
    <col min="9989" max="9989" width="12.5703125" style="137" customWidth="1"/>
    <col min="9990" max="9990" width="15.140625" style="137" customWidth="1"/>
    <col min="9991" max="9991" width="9.140625" style="137" customWidth="1"/>
    <col min="9992" max="9992" width="11.42578125" style="137" customWidth="1"/>
    <col min="9993" max="9993" width="18.7109375" style="137" customWidth="1"/>
    <col min="9994" max="10239" width="9.140625" style="137"/>
    <col min="10240" max="10240" width="12.7109375" style="137" customWidth="1"/>
    <col min="10241" max="10241" width="22.85546875" style="137" customWidth="1"/>
    <col min="10242" max="10242" width="17.42578125" style="137" customWidth="1"/>
    <col min="10243" max="10243" width="17.28515625" style="137" customWidth="1"/>
    <col min="10244" max="10244" width="18.28515625" style="137" customWidth="1"/>
    <col min="10245" max="10245" width="12.5703125" style="137" customWidth="1"/>
    <col min="10246" max="10246" width="15.140625" style="137" customWidth="1"/>
    <col min="10247" max="10247" width="9.140625" style="137" customWidth="1"/>
    <col min="10248" max="10248" width="11.42578125" style="137" customWidth="1"/>
    <col min="10249" max="10249" width="18.7109375" style="137" customWidth="1"/>
    <col min="10250" max="10495" width="9.140625" style="137"/>
    <col min="10496" max="10496" width="12.7109375" style="137" customWidth="1"/>
    <col min="10497" max="10497" width="22.85546875" style="137" customWidth="1"/>
    <col min="10498" max="10498" width="17.42578125" style="137" customWidth="1"/>
    <col min="10499" max="10499" width="17.28515625" style="137" customWidth="1"/>
    <col min="10500" max="10500" width="18.28515625" style="137" customWidth="1"/>
    <col min="10501" max="10501" width="12.5703125" style="137" customWidth="1"/>
    <col min="10502" max="10502" width="15.140625" style="137" customWidth="1"/>
    <col min="10503" max="10503" width="9.140625" style="137" customWidth="1"/>
    <col min="10504" max="10504" width="11.42578125" style="137" customWidth="1"/>
    <col min="10505" max="10505" width="18.7109375" style="137" customWidth="1"/>
    <col min="10506" max="10751" width="9.140625" style="137"/>
    <col min="10752" max="10752" width="12.7109375" style="137" customWidth="1"/>
    <col min="10753" max="10753" width="22.85546875" style="137" customWidth="1"/>
    <col min="10754" max="10754" width="17.42578125" style="137" customWidth="1"/>
    <col min="10755" max="10755" width="17.28515625" style="137" customWidth="1"/>
    <col min="10756" max="10756" width="18.28515625" style="137" customWidth="1"/>
    <col min="10757" max="10757" width="12.5703125" style="137" customWidth="1"/>
    <col min="10758" max="10758" width="15.140625" style="137" customWidth="1"/>
    <col min="10759" max="10759" width="9.140625" style="137" customWidth="1"/>
    <col min="10760" max="10760" width="11.42578125" style="137" customWidth="1"/>
    <col min="10761" max="10761" width="18.7109375" style="137" customWidth="1"/>
    <col min="10762" max="11007" width="9.140625" style="137"/>
    <col min="11008" max="11008" width="12.7109375" style="137" customWidth="1"/>
    <col min="11009" max="11009" width="22.85546875" style="137" customWidth="1"/>
    <col min="11010" max="11010" width="17.42578125" style="137" customWidth="1"/>
    <col min="11011" max="11011" width="17.28515625" style="137" customWidth="1"/>
    <col min="11012" max="11012" width="18.28515625" style="137" customWidth="1"/>
    <col min="11013" max="11013" width="12.5703125" style="137" customWidth="1"/>
    <col min="11014" max="11014" width="15.140625" style="137" customWidth="1"/>
    <col min="11015" max="11015" width="9.140625" style="137" customWidth="1"/>
    <col min="11016" max="11016" width="11.42578125" style="137" customWidth="1"/>
    <col min="11017" max="11017" width="18.7109375" style="137" customWidth="1"/>
    <col min="11018" max="11263" width="9.140625" style="137"/>
    <col min="11264" max="11264" width="12.7109375" style="137" customWidth="1"/>
    <col min="11265" max="11265" width="22.85546875" style="137" customWidth="1"/>
    <col min="11266" max="11266" width="17.42578125" style="137" customWidth="1"/>
    <col min="11267" max="11267" width="17.28515625" style="137" customWidth="1"/>
    <col min="11268" max="11268" width="18.28515625" style="137" customWidth="1"/>
    <col min="11269" max="11269" width="12.5703125" style="137" customWidth="1"/>
    <col min="11270" max="11270" width="15.140625" style="137" customWidth="1"/>
    <col min="11271" max="11271" width="9.140625" style="137" customWidth="1"/>
    <col min="11272" max="11272" width="11.42578125" style="137" customWidth="1"/>
    <col min="11273" max="11273" width="18.7109375" style="137" customWidth="1"/>
    <col min="11274" max="11519" width="9.140625" style="137"/>
    <col min="11520" max="11520" width="12.7109375" style="137" customWidth="1"/>
    <col min="11521" max="11521" width="22.85546875" style="137" customWidth="1"/>
    <col min="11522" max="11522" width="17.42578125" style="137" customWidth="1"/>
    <col min="11523" max="11523" width="17.28515625" style="137" customWidth="1"/>
    <col min="11524" max="11524" width="18.28515625" style="137" customWidth="1"/>
    <col min="11525" max="11525" width="12.5703125" style="137" customWidth="1"/>
    <col min="11526" max="11526" width="15.140625" style="137" customWidth="1"/>
    <col min="11527" max="11527" width="9.140625" style="137" customWidth="1"/>
    <col min="11528" max="11528" width="11.42578125" style="137" customWidth="1"/>
    <col min="11529" max="11529" width="18.7109375" style="137" customWidth="1"/>
    <col min="11530" max="11775" width="9.140625" style="137"/>
    <col min="11776" max="11776" width="12.7109375" style="137" customWidth="1"/>
    <col min="11777" max="11777" width="22.85546875" style="137" customWidth="1"/>
    <col min="11778" max="11778" width="17.42578125" style="137" customWidth="1"/>
    <col min="11779" max="11779" width="17.28515625" style="137" customWidth="1"/>
    <col min="11780" max="11780" width="18.28515625" style="137" customWidth="1"/>
    <col min="11781" max="11781" width="12.5703125" style="137" customWidth="1"/>
    <col min="11782" max="11782" width="15.140625" style="137" customWidth="1"/>
    <col min="11783" max="11783" width="9.140625" style="137" customWidth="1"/>
    <col min="11784" max="11784" width="11.42578125" style="137" customWidth="1"/>
    <col min="11785" max="11785" width="18.7109375" style="137" customWidth="1"/>
    <col min="11786" max="12031" width="9.140625" style="137"/>
    <col min="12032" max="12032" width="12.7109375" style="137" customWidth="1"/>
    <col min="12033" max="12033" width="22.85546875" style="137" customWidth="1"/>
    <col min="12034" max="12034" width="17.42578125" style="137" customWidth="1"/>
    <col min="12035" max="12035" width="17.28515625" style="137" customWidth="1"/>
    <col min="12036" max="12036" width="18.28515625" style="137" customWidth="1"/>
    <col min="12037" max="12037" width="12.5703125" style="137" customWidth="1"/>
    <col min="12038" max="12038" width="15.140625" style="137" customWidth="1"/>
    <col min="12039" max="12039" width="9.140625" style="137" customWidth="1"/>
    <col min="12040" max="12040" width="11.42578125" style="137" customWidth="1"/>
    <col min="12041" max="12041" width="18.7109375" style="137" customWidth="1"/>
    <col min="12042" max="12287" width="9.140625" style="137"/>
    <col min="12288" max="12288" width="12.7109375" style="137" customWidth="1"/>
    <col min="12289" max="12289" width="22.85546875" style="137" customWidth="1"/>
    <col min="12290" max="12290" width="17.42578125" style="137" customWidth="1"/>
    <col min="12291" max="12291" width="17.28515625" style="137" customWidth="1"/>
    <col min="12292" max="12292" width="18.28515625" style="137" customWidth="1"/>
    <col min="12293" max="12293" width="12.5703125" style="137" customWidth="1"/>
    <col min="12294" max="12294" width="15.140625" style="137" customWidth="1"/>
    <col min="12295" max="12295" width="9.140625" style="137" customWidth="1"/>
    <col min="12296" max="12296" width="11.42578125" style="137" customWidth="1"/>
    <col min="12297" max="12297" width="18.7109375" style="137" customWidth="1"/>
    <col min="12298" max="12543" width="9.140625" style="137"/>
    <col min="12544" max="12544" width="12.7109375" style="137" customWidth="1"/>
    <col min="12545" max="12545" width="22.85546875" style="137" customWidth="1"/>
    <col min="12546" max="12546" width="17.42578125" style="137" customWidth="1"/>
    <col min="12547" max="12547" width="17.28515625" style="137" customWidth="1"/>
    <col min="12548" max="12548" width="18.28515625" style="137" customWidth="1"/>
    <col min="12549" max="12549" width="12.5703125" style="137" customWidth="1"/>
    <col min="12550" max="12550" width="15.140625" style="137" customWidth="1"/>
    <col min="12551" max="12551" width="9.140625" style="137" customWidth="1"/>
    <col min="12552" max="12552" width="11.42578125" style="137" customWidth="1"/>
    <col min="12553" max="12553" width="18.7109375" style="137" customWidth="1"/>
    <col min="12554" max="12799" width="9.140625" style="137"/>
    <col min="12800" max="12800" width="12.7109375" style="137" customWidth="1"/>
    <col min="12801" max="12801" width="22.85546875" style="137" customWidth="1"/>
    <col min="12802" max="12802" width="17.42578125" style="137" customWidth="1"/>
    <col min="12803" max="12803" width="17.28515625" style="137" customWidth="1"/>
    <col min="12804" max="12804" width="18.28515625" style="137" customWidth="1"/>
    <col min="12805" max="12805" width="12.5703125" style="137" customWidth="1"/>
    <col min="12806" max="12806" width="15.140625" style="137" customWidth="1"/>
    <col min="12807" max="12807" width="9.140625" style="137" customWidth="1"/>
    <col min="12808" max="12808" width="11.42578125" style="137" customWidth="1"/>
    <col min="12809" max="12809" width="18.7109375" style="137" customWidth="1"/>
    <col min="12810" max="13055" width="9.140625" style="137"/>
    <col min="13056" max="13056" width="12.7109375" style="137" customWidth="1"/>
    <col min="13057" max="13057" width="22.85546875" style="137" customWidth="1"/>
    <col min="13058" max="13058" width="17.42578125" style="137" customWidth="1"/>
    <col min="13059" max="13059" width="17.28515625" style="137" customWidth="1"/>
    <col min="13060" max="13060" width="18.28515625" style="137" customWidth="1"/>
    <col min="13061" max="13061" width="12.5703125" style="137" customWidth="1"/>
    <col min="13062" max="13062" width="15.140625" style="137" customWidth="1"/>
    <col min="13063" max="13063" width="9.140625" style="137" customWidth="1"/>
    <col min="13064" max="13064" width="11.42578125" style="137" customWidth="1"/>
    <col min="13065" max="13065" width="18.7109375" style="137" customWidth="1"/>
    <col min="13066" max="13311" width="9.140625" style="137"/>
    <col min="13312" max="13312" width="12.7109375" style="137" customWidth="1"/>
    <col min="13313" max="13313" width="22.85546875" style="137" customWidth="1"/>
    <col min="13314" max="13314" width="17.42578125" style="137" customWidth="1"/>
    <col min="13315" max="13315" width="17.28515625" style="137" customWidth="1"/>
    <col min="13316" max="13316" width="18.28515625" style="137" customWidth="1"/>
    <col min="13317" max="13317" width="12.5703125" style="137" customWidth="1"/>
    <col min="13318" max="13318" width="15.140625" style="137" customWidth="1"/>
    <col min="13319" max="13319" width="9.140625" style="137" customWidth="1"/>
    <col min="13320" max="13320" width="11.42578125" style="137" customWidth="1"/>
    <col min="13321" max="13321" width="18.7109375" style="137" customWidth="1"/>
    <col min="13322" max="13567" width="9.140625" style="137"/>
    <col min="13568" max="13568" width="12.7109375" style="137" customWidth="1"/>
    <col min="13569" max="13569" width="22.85546875" style="137" customWidth="1"/>
    <col min="13570" max="13570" width="17.42578125" style="137" customWidth="1"/>
    <col min="13571" max="13571" width="17.28515625" style="137" customWidth="1"/>
    <col min="13572" max="13572" width="18.28515625" style="137" customWidth="1"/>
    <col min="13573" max="13573" width="12.5703125" style="137" customWidth="1"/>
    <col min="13574" max="13574" width="15.140625" style="137" customWidth="1"/>
    <col min="13575" max="13575" width="9.140625" style="137" customWidth="1"/>
    <col min="13576" max="13576" width="11.42578125" style="137" customWidth="1"/>
    <col min="13577" max="13577" width="18.7109375" style="137" customWidth="1"/>
    <col min="13578" max="13823" width="9.140625" style="137"/>
    <col min="13824" max="13824" width="12.7109375" style="137" customWidth="1"/>
    <col min="13825" max="13825" width="22.85546875" style="137" customWidth="1"/>
    <col min="13826" max="13826" width="17.42578125" style="137" customWidth="1"/>
    <col min="13827" max="13827" width="17.28515625" style="137" customWidth="1"/>
    <col min="13828" max="13828" width="18.28515625" style="137" customWidth="1"/>
    <col min="13829" max="13829" width="12.5703125" style="137" customWidth="1"/>
    <col min="13830" max="13830" width="15.140625" style="137" customWidth="1"/>
    <col min="13831" max="13831" width="9.140625" style="137" customWidth="1"/>
    <col min="13832" max="13832" width="11.42578125" style="137" customWidth="1"/>
    <col min="13833" max="13833" width="18.7109375" style="137" customWidth="1"/>
    <col min="13834" max="14079" width="9.140625" style="137"/>
    <col min="14080" max="14080" width="12.7109375" style="137" customWidth="1"/>
    <col min="14081" max="14081" width="22.85546875" style="137" customWidth="1"/>
    <col min="14082" max="14082" width="17.42578125" style="137" customWidth="1"/>
    <col min="14083" max="14083" width="17.28515625" style="137" customWidth="1"/>
    <col min="14084" max="14084" width="18.28515625" style="137" customWidth="1"/>
    <col min="14085" max="14085" width="12.5703125" style="137" customWidth="1"/>
    <col min="14086" max="14086" width="15.140625" style="137" customWidth="1"/>
    <col min="14087" max="14087" width="9.140625" style="137" customWidth="1"/>
    <col min="14088" max="14088" width="11.42578125" style="137" customWidth="1"/>
    <col min="14089" max="14089" width="18.7109375" style="137" customWidth="1"/>
    <col min="14090" max="14335" width="9.140625" style="137"/>
    <col min="14336" max="14336" width="12.7109375" style="137" customWidth="1"/>
    <col min="14337" max="14337" width="22.85546875" style="137" customWidth="1"/>
    <col min="14338" max="14338" width="17.42578125" style="137" customWidth="1"/>
    <col min="14339" max="14339" width="17.28515625" style="137" customWidth="1"/>
    <col min="14340" max="14340" width="18.28515625" style="137" customWidth="1"/>
    <col min="14341" max="14341" width="12.5703125" style="137" customWidth="1"/>
    <col min="14342" max="14342" width="15.140625" style="137" customWidth="1"/>
    <col min="14343" max="14343" width="9.140625" style="137" customWidth="1"/>
    <col min="14344" max="14344" width="11.42578125" style="137" customWidth="1"/>
    <col min="14345" max="14345" width="18.7109375" style="137" customWidth="1"/>
    <col min="14346" max="14591" width="9.140625" style="137"/>
    <col min="14592" max="14592" width="12.7109375" style="137" customWidth="1"/>
    <col min="14593" max="14593" width="22.85546875" style="137" customWidth="1"/>
    <col min="14594" max="14594" width="17.42578125" style="137" customWidth="1"/>
    <col min="14595" max="14595" width="17.28515625" style="137" customWidth="1"/>
    <col min="14596" max="14596" width="18.28515625" style="137" customWidth="1"/>
    <col min="14597" max="14597" width="12.5703125" style="137" customWidth="1"/>
    <col min="14598" max="14598" width="15.140625" style="137" customWidth="1"/>
    <col min="14599" max="14599" width="9.140625" style="137" customWidth="1"/>
    <col min="14600" max="14600" width="11.42578125" style="137" customWidth="1"/>
    <col min="14601" max="14601" width="18.7109375" style="137" customWidth="1"/>
    <col min="14602" max="14847" width="9.140625" style="137"/>
    <col min="14848" max="14848" width="12.7109375" style="137" customWidth="1"/>
    <col min="14849" max="14849" width="22.85546875" style="137" customWidth="1"/>
    <col min="14850" max="14850" width="17.42578125" style="137" customWidth="1"/>
    <col min="14851" max="14851" width="17.28515625" style="137" customWidth="1"/>
    <col min="14852" max="14852" width="18.28515625" style="137" customWidth="1"/>
    <col min="14853" max="14853" width="12.5703125" style="137" customWidth="1"/>
    <col min="14854" max="14854" width="15.140625" style="137" customWidth="1"/>
    <col min="14855" max="14855" width="9.140625" style="137" customWidth="1"/>
    <col min="14856" max="14856" width="11.42578125" style="137" customWidth="1"/>
    <col min="14857" max="14857" width="18.7109375" style="137" customWidth="1"/>
    <col min="14858" max="15103" width="9.140625" style="137"/>
    <col min="15104" max="15104" width="12.7109375" style="137" customWidth="1"/>
    <col min="15105" max="15105" width="22.85546875" style="137" customWidth="1"/>
    <col min="15106" max="15106" width="17.42578125" style="137" customWidth="1"/>
    <col min="15107" max="15107" width="17.28515625" style="137" customWidth="1"/>
    <col min="15108" max="15108" width="18.28515625" style="137" customWidth="1"/>
    <col min="15109" max="15109" width="12.5703125" style="137" customWidth="1"/>
    <col min="15110" max="15110" width="15.140625" style="137" customWidth="1"/>
    <col min="15111" max="15111" width="9.140625" style="137" customWidth="1"/>
    <col min="15112" max="15112" width="11.42578125" style="137" customWidth="1"/>
    <col min="15113" max="15113" width="18.7109375" style="137" customWidth="1"/>
    <col min="15114" max="15359" width="9.140625" style="137"/>
    <col min="15360" max="15360" width="12.7109375" style="137" customWidth="1"/>
    <col min="15361" max="15361" width="22.85546875" style="137" customWidth="1"/>
    <col min="15362" max="15362" width="17.42578125" style="137" customWidth="1"/>
    <col min="15363" max="15363" width="17.28515625" style="137" customWidth="1"/>
    <col min="15364" max="15364" width="18.28515625" style="137" customWidth="1"/>
    <col min="15365" max="15365" width="12.5703125" style="137" customWidth="1"/>
    <col min="15366" max="15366" width="15.140625" style="137" customWidth="1"/>
    <col min="15367" max="15367" width="9.140625" style="137" customWidth="1"/>
    <col min="15368" max="15368" width="11.42578125" style="137" customWidth="1"/>
    <col min="15369" max="15369" width="18.7109375" style="137" customWidth="1"/>
    <col min="15370" max="15615" width="9.140625" style="137"/>
    <col min="15616" max="15616" width="12.7109375" style="137" customWidth="1"/>
    <col min="15617" max="15617" width="22.85546875" style="137" customWidth="1"/>
    <col min="15618" max="15618" width="17.42578125" style="137" customWidth="1"/>
    <col min="15619" max="15619" width="17.28515625" style="137" customWidth="1"/>
    <col min="15620" max="15620" width="18.28515625" style="137" customWidth="1"/>
    <col min="15621" max="15621" width="12.5703125" style="137" customWidth="1"/>
    <col min="15622" max="15622" width="15.140625" style="137" customWidth="1"/>
    <col min="15623" max="15623" width="9.140625" style="137" customWidth="1"/>
    <col min="15624" max="15624" width="11.42578125" style="137" customWidth="1"/>
    <col min="15625" max="15625" width="18.7109375" style="137" customWidth="1"/>
    <col min="15626" max="15871" width="9.140625" style="137"/>
    <col min="15872" max="15872" width="12.7109375" style="137" customWidth="1"/>
    <col min="15873" max="15873" width="22.85546875" style="137" customWidth="1"/>
    <col min="15874" max="15874" width="17.42578125" style="137" customWidth="1"/>
    <col min="15875" max="15875" width="17.28515625" style="137" customWidth="1"/>
    <col min="15876" max="15876" width="18.28515625" style="137" customWidth="1"/>
    <col min="15877" max="15877" width="12.5703125" style="137" customWidth="1"/>
    <col min="15878" max="15878" width="15.140625" style="137" customWidth="1"/>
    <col min="15879" max="15879" width="9.140625" style="137" customWidth="1"/>
    <col min="15880" max="15880" width="11.42578125" style="137" customWidth="1"/>
    <col min="15881" max="15881" width="18.7109375" style="137" customWidth="1"/>
    <col min="15882" max="16127" width="9.140625" style="137"/>
    <col min="16128" max="16128" width="12.7109375" style="137" customWidth="1"/>
    <col min="16129" max="16129" width="22.85546875" style="137" customWidth="1"/>
    <col min="16130" max="16130" width="17.42578125" style="137" customWidth="1"/>
    <col min="16131" max="16131" width="17.28515625" style="137" customWidth="1"/>
    <col min="16132" max="16132" width="18.28515625" style="137" customWidth="1"/>
    <col min="16133" max="16133" width="12.5703125" style="137" customWidth="1"/>
    <col min="16134" max="16134" width="15.140625" style="137" customWidth="1"/>
    <col min="16135" max="16135" width="9.140625" style="137" customWidth="1"/>
    <col min="16136" max="16136" width="11.42578125" style="137" customWidth="1"/>
    <col min="16137" max="16137" width="18.7109375" style="137" customWidth="1"/>
    <col min="16138" max="16384" width="9.140625" style="137"/>
  </cols>
  <sheetData>
    <row r="1" spans="1:9" x14ac:dyDescent="0.2">
      <c r="A1" s="137" t="s">
        <v>914</v>
      </c>
      <c r="B1" s="138"/>
      <c r="D1" s="139" t="s">
        <v>854</v>
      </c>
      <c r="E1" s="139"/>
      <c r="F1" s="139"/>
      <c r="I1" s="139"/>
    </row>
    <row r="2" spans="1:9" x14ac:dyDescent="0.2">
      <c r="A2" s="137" t="str">
        <f>'[2]2'!A2</f>
        <v xml:space="preserve">Registarski broj investicionog fonda: </v>
      </c>
      <c r="B2" s="138"/>
      <c r="D2" s="139"/>
      <c r="E2" s="139"/>
      <c r="F2" s="139"/>
      <c r="I2" s="139"/>
    </row>
    <row r="3" spans="1:9" x14ac:dyDescent="0.2">
      <c r="A3" s="137" t="str">
        <f>'[2]2'!A3</f>
        <v>Naziv društva za upravljanje investicionim fondom: Društvo za upravljanje investicionim fondovima Kristal invest A.D. Banja Luka</v>
      </c>
      <c r="B3" s="138"/>
      <c r="D3" s="139"/>
      <c r="E3" s="139"/>
      <c r="F3" s="139"/>
      <c r="I3" s="139"/>
    </row>
    <row r="4" spans="1:9" x14ac:dyDescent="0.2">
      <c r="A4" s="137" t="str">
        <f>'[2]2'!A4</f>
        <v>Matični broj društva za upravljanje investicionim fondom: 01935615</v>
      </c>
      <c r="B4" s="138"/>
      <c r="D4" s="139"/>
      <c r="E4" s="139"/>
      <c r="F4" s="139"/>
      <c r="I4" s="139"/>
    </row>
    <row r="5" spans="1:9" x14ac:dyDescent="0.2">
      <c r="A5" s="137" t="str">
        <f>'[2]2'!A5</f>
        <v>JIB društva za upravljanje investicionim fondom: 4400819920004</v>
      </c>
      <c r="B5" s="138"/>
      <c r="D5" s="139"/>
      <c r="E5" s="139"/>
      <c r="F5" s="139"/>
      <c r="I5" s="139"/>
    </row>
    <row r="6" spans="1:9" x14ac:dyDescent="0.2">
      <c r="A6" s="137" t="str">
        <f>'[2]2'!A6</f>
        <v>JIB zatvorenog investicionog fonda: JP-M-6</v>
      </c>
      <c r="B6" s="138"/>
      <c r="D6" s="139"/>
      <c r="E6" s="139"/>
      <c r="F6" s="139"/>
      <c r="I6" s="139"/>
    </row>
    <row r="7" spans="1:9" x14ac:dyDescent="0.2">
      <c r="B7" s="138"/>
      <c r="D7" s="139"/>
      <c r="E7" s="139"/>
      <c r="F7" s="139"/>
      <c r="I7" s="139"/>
    </row>
    <row r="8" spans="1:9" x14ac:dyDescent="0.2">
      <c r="B8" s="138"/>
      <c r="D8" s="139"/>
      <c r="E8" s="139"/>
      <c r="F8" s="139"/>
      <c r="I8" s="139"/>
    </row>
    <row r="9" spans="1:9" x14ac:dyDescent="0.2">
      <c r="B9" s="138"/>
      <c r="D9" s="139"/>
      <c r="E9" s="139"/>
      <c r="F9" s="139"/>
      <c r="I9" s="139"/>
    </row>
    <row r="10" spans="1:9" x14ac:dyDescent="0.2">
      <c r="A10" s="250" t="s">
        <v>824</v>
      </c>
      <c r="B10" s="250"/>
      <c r="C10" s="250"/>
      <c r="D10" s="250"/>
      <c r="E10" s="250"/>
      <c r="F10" s="250"/>
      <c r="G10" s="250"/>
      <c r="H10" s="250"/>
      <c r="I10" s="250"/>
    </row>
    <row r="11" spans="1:9" x14ac:dyDescent="0.2">
      <c r="A11" s="250" t="s">
        <v>905</v>
      </c>
      <c r="B11" s="250"/>
      <c r="C11" s="250"/>
      <c r="D11" s="250"/>
      <c r="E11" s="250"/>
      <c r="F11" s="250"/>
      <c r="G11" s="250"/>
      <c r="H11" s="250"/>
      <c r="I11" s="250"/>
    </row>
    <row r="12" spans="1:9" x14ac:dyDescent="0.2">
      <c r="A12" s="140"/>
      <c r="B12" s="138"/>
      <c r="C12" s="140"/>
      <c r="D12" s="141"/>
      <c r="E12" s="141"/>
      <c r="F12" s="141"/>
      <c r="G12" s="140"/>
      <c r="H12" s="140"/>
      <c r="I12" s="141"/>
    </row>
    <row r="13" spans="1:9" x14ac:dyDescent="0.2">
      <c r="A13" s="140"/>
      <c r="B13" s="138"/>
      <c r="C13" s="140"/>
      <c r="D13" s="141"/>
      <c r="E13" s="141"/>
      <c r="F13" s="141"/>
      <c r="G13" s="140"/>
      <c r="H13" s="140"/>
      <c r="I13" s="141"/>
    </row>
    <row r="14" spans="1:9" ht="89.25" customHeight="1" x14ac:dyDescent="0.2">
      <c r="A14" s="142" t="s">
        <v>823</v>
      </c>
      <c r="B14" s="142" t="s">
        <v>822</v>
      </c>
      <c r="C14" s="142" t="s">
        <v>721</v>
      </c>
      <c r="D14" s="143" t="s">
        <v>821</v>
      </c>
      <c r="E14" s="143" t="s">
        <v>915</v>
      </c>
      <c r="F14" s="143" t="s">
        <v>916</v>
      </c>
      <c r="G14" s="142" t="s">
        <v>917</v>
      </c>
      <c r="H14" s="142" t="s">
        <v>918</v>
      </c>
      <c r="I14" s="143" t="s">
        <v>820</v>
      </c>
    </row>
    <row r="15" spans="1:9" x14ac:dyDescent="0.2">
      <c r="A15" s="144">
        <v>1</v>
      </c>
      <c r="B15" s="142">
        <v>2</v>
      </c>
      <c r="C15" s="144">
        <v>3</v>
      </c>
      <c r="D15" s="145">
        <v>4</v>
      </c>
      <c r="E15" s="145">
        <v>5</v>
      </c>
      <c r="F15" s="145">
        <v>6</v>
      </c>
      <c r="G15" s="145">
        <v>7</v>
      </c>
      <c r="H15" s="145">
        <v>8</v>
      </c>
      <c r="I15" s="145">
        <v>9</v>
      </c>
    </row>
    <row r="16" spans="1:9" x14ac:dyDescent="0.2">
      <c r="A16" s="146">
        <v>45199</v>
      </c>
      <c r="B16" s="147" t="s">
        <v>819</v>
      </c>
      <c r="C16" s="148">
        <v>799379.70400000003</v>
      </c>
      <c r="D16" s="148">
        <v>776096.8</v>
      </c>
      <c r="E16" s="148"/>
      <c r="F16" s="148"/>
      <c r="G16" s="148">
        <v>-280316.13</v>
      </c>
      <c r="H16" s="148">
        <v>-23282.903999999999</v>
      </c>
      <c r="I16" s="148"/>
    </row>
    <row r="17" spans="1:9" x14ac:dyDescent="0.2">
      <c r="A17" s="146">
        <v>45199</v>
      </c>
      <c r="B17" s="147" t="s">
        <v>818</v>
      </c>
      <c r="C17" s="148">
        <v>6495019.0164000001</v>
      </c>
      <c r="D17" s="148">
        <v>5588581.1453999998</v>
      </c>
      <c r="E17" s="148"/>
      <c r="F17" s="148"/>
      <c r="G17" s="148">
        <v>552815.19540000008</v>
      </c>
      <c r="H17" s="148">
        <v>-906437.87100000004</v>
      </c>
      <c r="I17" s="148"/>
    </row>
    <row r="18" spans="1:9" x14ac:dyDescent="0.2">
      <c r="A18" s="146">
        <v>45199</v>
      </c>
      <c r="B18" s="147" t="s">
        <v>817</v>
      </c>
      <c r="C18" s="148">
        <v>782063.84959999996</v>
      </c>
      <c r="D18" s="148">
        <v>639175.91760000004</v>
      </c>
      <c r="E18" s="148"/>
      <c r="F18" s="148"/>
      <c r="G18" s="148">
        <v>-279772.14809999999</v>
      </c>
      <c r="H18" s="148">
        <v>-142887.932</v>
      </c>
      <c r="I18" s="148"/>
    </row>
    <row r="19" spans="1:9" x14ac:dyDescent="0.2">
      <c r="A19" s="146">
        <v>45199</v>
      </c>
      <c r="B19" s="147" t="s">
        <v>816</v>
      </c>
      <c r="C19" s="148">
        <v>7963793.3055999996</v>
      </c>
      <c r="D19" s="148">
        <v>7091725.0303999996</v>
      </c>
      <c r="E19" s="148"/>
      <c r="F19" s="148"/>
      <c r="G19" s="148">
        <v>2947343.9583999999</v>
      </c>
      <c r="H19" s="148">
        <v>-872068.27520000003</v>
      </c>
      <c r="I19" s="148"/>
    </row>
    <row r="20" spans="1:9" x14ac:dyDescent="0.2">
      <c r="A20" s="146">
        <v>45199</v>
      </c>
      <c r="B20" s="147" t="s">
        <v>815</v>
      </c>
      <c r="C20" s="148">
        <v>645337.69999999995</v>
      </c>
      <c r="D20" s="148">
        <v>645337.69999999995</v>
      </c>
      <c r="E20" s="148"/>
      <c r="F20" s="148"/>
      <c r="G20" s="148">
        <v>0</v>
      </c>
      <c r="H20" s="148">
        <v>0</v>
      </c>
      <c r="I20" s="148"/>
    </row>
    <row r="21" spans="1:9" x14ac:dyDescent="0.2">
      <c r="A21" s="146">
        <v>45199</v>
      </c>
      <c r="B21" s="147" t="s">
        <v>814</v>
      </c>
      <c r="C21" s="148">
        <v>278597.15039999998</v>
      </c>
      <c r="D21" s="148">
        <v>541867.19999999995</v>
      </c>
      <c r="E21" s="148"/>
      <c r="F21" s="148"/>
      <c r="G21" s="148">
        <v>109844.22240000003</v>
      </c>
      <c r="H21" s="148">
        <v>263270.04960000003</v>
      </c>
      <c r="I21" s="148"/>
    </row>
    <row r="22" spans="1:9" x14ac:dyDescent="0.2">
      <c r="A22" s="146">
        <v>45199</v>
      </c>
      <c r="B22" s="147" t="s">
        <v>813</v>
      </c>
      <c r="C22" s="148">
        <v>0</v>
      </c>
      <c r="D22" s="148">
        <v>0</v>
      </c>
      <c r="E22" s="148"/>
      <c r="F22" s="148"/>
      <c r="G22" s="148">
        <v>0</v>
      </c>
      <c r="H22" s="148">
        <v>0</v>
      </c>
      <c r="I22" s="148"/>
    </row>
    <row r="23" spans="1:9" x14ac:dyDescent="0.2">
      <c r="A23" s="146">
        <v>45199</v>
      </c>
      <c r="B23" s="147" t="s">
        <v>812</v>
      </c>
      <c r="C23" s="148">
        <v>15120993.8616</v>
      </c>
      <c r="D23" s="148">
        <v>11145227.385600001</v>
      </c>
      <c r="E23" s="148"/>
      <c r="F23" s="148"/>
      <c r="G23" s="148">
        <v>2351578.9164000005</v>
      </c>
      <c r="H23" s="148">
        <v>-3975766.4759999998</v>
      </c>
      <c r="I23" s="148"/>
    </row>
    <row r="24" spans="1:9" x14ac:dyDescent="0.2">
      <c r="A24" s="146">
        <v>45199</v>
      </c>
      <c r="B24" s="147" t="s">
        <v>811</v>
      </c>
      <c r="C24" s="148">
        <v>135722.07</v>
      </c>
      <c r="D24" s="148">
        <v>164711.25</v>
      </c>
      <c r="E24" s="148"/>
      <c r="F24" s="148"/>
      <c r="G24" s="148">
        <v>2319.2400000000016</v>
      </c>
      <c r="H24" s="148">
        <v>28989.18</v>
      </c>
      <c r="I24" s="148"/>
    </row>
    <row r="25" spans="1:9" x14ac:dyDescent="0.2">
      <c r="A25" s="146">
        <v>45199</v>
      </c>
      <c r="B25" s="147" t="s">
        <v>810</v>
      </c>
      <c r="C25" s="148">
        <v>349156.01935001003</v>
      </c>
      <c r="D25" s="148">
        <v>351888.85164000001</v>
      </c>
      <c r="E25" s="148"/>
      <c r="F25" s="148"/>
      <c r="G25" s="148">
        <v>-48033.187732099999</v>
      </c>
      <c r="H25" s="148">
        <v>-63606.026103999997</v>
      </c>
      <c r="I25" s="148"/>
    </row>
    <row r="26" spans="1:9" x14ac:dyDescent="0.2">
      <c r="A26" s="146">
        <v>45199</v>
      </c>
      <c r="B26" s="147" t="s">
        <v>809</v>
      </c>
      <c r="C26" s="148">
        <v>283140.06136679999</v>
      </c>
      <c r="D26" s="148">
        <v>258974.908536</v>
      </c>
      <c r="E26" s="148"/>
      <c r="F26" s="148"/>
      <c r="G26" s="148">
        <v>-82344.404313819992</v>
      </c>
      <c r="H26" s="148">
        <v>-66190.661303999994</v>
      </c>
      <c r="I26" s="148"/>
    </row>
    <row r="27" spans="1:9" x14ac:dyDescent="0.2">
      <c r="A27" s="146">
        <v>45199</v>
      </c>
      <c r="B27" s="147" t="s">
        <v>808</v>
      </c>
      <c r="C27" s="148">
        <v>102681.075</v>
      </c>
      <c r="D27" s="148">
        <v>88481.749200000006</v>
      </c>
      <c r="E27" s="148"/>
      <c r="F27" s="148"/>
      <c r="G27" s="148">
        <v>-130962.37680000001</v>
      </c>
      <c r="H27" s="148">
        <v>-14199.325800000001</v>
      </c>
      <c r="I27" s="148"/>
    </row>
    <row r="28" spans="1:9" x14ac:dyDescent="0.2">
      <c r="A28" s="146">
        <v>45199</v>
      </c>
      <c r="B28" s="147" t="s">
        <v>807</v>
      </c>
      <c r="C28" s="148">
        <v>597013.75911903998</v>
      </c>
      <c r="D28" s="148">
        <v>359443.50137151999</v>
      </c>
      <c r="E28" s="148"/>
      <c r="F28" s="148"/>
      <c r="G28" s="148">
        <v>-623502.19654212997</v>
      </c>
      <c r="H28" s="148">
        <v>-237570.25774751999</v>
      </c>
      <c r="I28" s="148"/>
    </row>
    <row r="29" spans="1:9" x14ac:dyDescent="0.2">
      <c r="A29" s="146">
        <v>45199</v>
      </c>
      <c r="B29" s="147" t="s">
        <v>806</v>
      </c>
      <c r="C29" s="148">
        <v>755219.30662499997</v>
      </c>
      <c r="D29" s="148">
        <v>847571.83897799999</v>
      </c>
      <c r="E29" s="148"/>
      <c r="F29" s="148"/>
      <c r="G29" s="148">
        <v>-165280.16107638722</v>
      </c>
      <c r="H29" s="148">
        <v>92352.532353000002</v>
      </c>
      <c r="I29" s="148"/>
    </row>
    <row r="30" spans="1:9" x14ac:dyDescent="0.2">
      <c r="A30" s="146">
        <v>45199</v>
      </c>
      <c r="B30" s="147" t="s">
        <v>805</v>
      </c>
      <c r="C30" s="148">
        <v>408359.70153000002</v>
      </c>
      <c r="D30" s="148">
        <v>351670.946895</v>
      </c>
      <c r="E30" s="148"/>
      <c r="F30" s="148"/>
      <c r="G30" s="148">
        <v>-248326.84552499998</v>
      </c>
      <c r="H30" s="148">
        <v>-56688.754634999998</v>
      </c>
      <c r="I30" s="148"/>
    </row>
    <row r="31" spans="1:9" x14ac:dyDescent="0.2">
      <c r="A31" s="146">
        <v>45199</v>
      </c>
      <c r="B31" s="147" t="s">
        <v>804</v>
      </c>
      <c r="C31" s="148">
        <v>286216.04485020001</v>
      </c>
      <c r="D31" s="148">
        <v>267826.62709139998</v>
      </c>
      <c r="E31" s="148"/>
      <c r="F31" s="148"/>
      <c r="G31" s="148">
        <v>-231806.3792890842</v>
      </c>
      <c r="H31" s="148">
        <v>-18389.417758799998</v>
      </c>
      <c r="I31" s="148"/>
    </row>
    <row r="32" spans="1:9" x14ac:dyDescent="0.2">
      <c r="A32" s="146">
        <v>45199</v>
      </c>
      <c r="B32" s="147" t="s">
        <v>803</v>
      </c>
      <c r="C32" s="148">
        <v>789725.03740000003</v>
      </c>
      <c r="D32" s="148">
        <v>763383.91896000004</v>
      </c>
      <c r="E32" s="148"/>
      <c r="F32" s="148"/>
      <c r="G32" s="148">
        <v>-42759.646307800002</v>
      </c>
      <c r="H32" s="148">
        <v>-26341.118439999998</v>
      </c>
      <c r="I32" s="148"/>
    </row>
    <row r="33" spans="1:9" x14ac:dyDescent="0.2">
      <c r="A33" s="146">
        <v>45199</v>
      </c>
      <c r="B33" s="147" t="s">
        <v>802</v>
      </c>
      <c r="C33" s="148">
        <v>700194.57215400005</v>
      </c>
      <c r="D33" s="148">
        <v>786629.740842</v>
      </c>
      <c r="E33" s="148"/>
      <c r="F33" s="148"/>
      <c r="G33" s="148">
        <v>87132.226500000004</v>
      </c>
      <c r="H33" s="148">
        <v>86435.168688000005</v>
      </c>
      <c r="I33" s="148"/>
    </row>
    <row r="34" spans="1:9" x14ac:dyDescent="0.2">
      <c r="A34" s="146">
        <v>45199</v>
      </c>
      <c r="B34" s="147" t="s">
        <v>877</v>
      </c>
      <c r="C34" s="148">
        <v>218138.68514606269</v>
      </c>
      <c r="D34" s="148">
        <v>192844.83799999999</v>
      </c>
      <c r="E34" s="148"/>
      <c r="F34" s="148"/>
      <c r="G34" s="148">
        <v>1810.1312473372964</v>
      </c>
      <c r="H34" s="148">
        <v>-25293.847146062701</v>
      </c>
      <c r="I34" s="148"/>
    </row>
    <row r="35" spans="1:9" x14ac:dyDescent="0.2">
      <c r="A35" s="146">
        <v>45199</v>
      </c>
      <c r="B35" s="147" t="s">
        <v>852</v>
      </c>
      <c r="C35" s="148">
        <v>452951.37777399999</v>
      </c>
      <c r="D35" s="148">
        <v>435443.83068479999</v>
      </c>
      <c r="E35" s="148"/>
      <c r="F35" s="148"/>
      <c r="G35" s="148">
        <v>-133705.60295119998</v>
      </c>
      <c r="H35" s="148">
        <v>3556.4580351999998</v>
      </c>
      <c r="I35" s="148"/>
    </row>
    <row r="36" spans="1:9" x14ac:dyDescent="0.2">
      <c r="A36" s="146">
        <v>45199</v>
      </c>
      <c r="B36" s="147" t="s">
        <v>801</v>
      </c>
      <c r="C36" s="148">
        <v>2816248.5127500002</v>
      </c>
      <c r="D36" s="148">
        <v>2793718.524648</v>
      </c>
      <c r="E36" s="148"/>
      <c r="F36" s="148"/>
      <c r="G36" s="148">
        <v>787049.54019319999</v>
      </c>
      <c r="H36" s="148">
        <v>-22529.988101999999</v>
      </c>
      <c r="I36" s="148"/>
    </row>
    <row r="37" spans="1:9" x14ac:dyDescent="0.2">
      <c r="A37" s="146">
        <v>45199</v>
      </c>
      <c r="B37" s="147" t="s">
        <v>800</v>
      </c>
      <c r="C37" s="148">
        <v>195094.04250000001</v>
      </c>
      <c r="D37" s="148">
        <v>183799.12424999999</v>
      </c>
      <c r="E37" s="148"/>
      <c r="F37" s="148"/>
      <c r="G37" s="148">
        <v>70849.941749999998</v>
      </c>
      <c r="H37" s="148">
        <v>-11294.918250000001</v>
      </c>
      <c r="I37" s="148"/>
    </row>
    <row r="38" spans="1:9" x14ac:dyDescent="0.2">
      <c r="A38" s="146">
        <v>45199</v>
      </c>
      <c r="B38" s="147" t="s">
        <v>799</v>
      </c>
      <c r="C38" s="148">
        <v>0</v>
      </c>
      <c r="D38" s="148">
        <v>0</v>
      </c>
      <c r="E38" s="148"/>
      <c r="F38" s="148"/>
      <c r="G38" s="148">
        <v>0</v>
      </c>
      <c r="H38" s="148">
        <v>0</v>
      </c>
      <c r="I38" s="148"/>
    </row>
    <row r="39" spans="1:9" x14ac:dyDescent="0.2">
      <c r="A39" s="146">
        <v>45199</v>
      </c>
      <c r="B39" s="147" t="s">
        <v>798</v>
      </c>
      <c r="C39" s="148">
        <v>928451.01462524</v>
      </c>
      <c r="D39" s="148">
        <v>1015422.03508384</v>
      </c>
      <c r="E39" s="148"/>
      <c r="F39" s="148"/>
      <c r="G39" s="148">
        <v>131707.90724547999</v>
      </c>
      <c r="H39" s="148">
        <v>84158.61975559</v>
      </c>
      <c r="I39" s="148"/>
    </row>
    <row r="40" spans="1:9" x14ac:dyDescent="0.2">
      <c r="A40" s="146">
        <v>45199</v>
      </c>
      <c r="B40" s="147" t="s">
        <v>797</v>
      </c>
      <c r="C40" s="148">
        <v>63121.234162480003</v>
      </c>
      <c r="D40" s="148">
        <v>93214.479201480004</v>
      </c>
      <c r="E40" s="148"/>
      <c r="F40" s="148"/>
      <c r="G40" s="148">
        <v>-56473.02401732</v>
      </c>
      <c r="H40" s="148">
        <v>43278.15105783</v>
      </c>
      <c r="I40" s="148"/>
    </row>
    <row r="41" spans="1:9" x14ac:dyDescent="0.2">
      <c r="A41" s="146">
        <v>45199</v>
      </c>
      <c r="B41" s="147" t="s">
        <v>796</v>
      </c>
      <c r="C41" s="148">
        <v>911612.36300000001</v>
      </c>
      <c r="D41" s="148">
        <v>961828.29824999999</v>
      </c>
      <c r="E41" s="148"/>
      <c r="F41" s="148"/>
      <c r="G41" s="148">
        <v>119745.69175000003</v>
      </c>
      <c r="H41" s="148">
        <v>50215.935250000002</v>
      </c>
      <c r="I41" s="148"/>
    </row>
    <row r="42" spans="1:9" x14ac:dyDescent="0.2">
      <c r="A42" s="146">
        <v>45199</v>
      </c>
      <c r="B42" s="147" t="s">
        <v>795</v>
      </c>
      <c r="C42" s="148">
        <v>280109.5145923082</v>
      </c>
      <c r="D42" s="148">
        <v>347496.44873439998</v>
      </c>
      <c r="E42" s="148"/>
      <c r="F42" s="148"/>
      <c r="G42" s="148">
        <v>-288565.3842302867</v>
      </c>
      <c r="H42" s="148">
        <v>-5408.3491560000002</v>
      </c>
      <c r="I42" s="148"/>
    </row>
    <row r="43" spans="1:9" x14ac:dyDescent="0.2">
      <c r="A43" s="146">
        <v>45199</v>
      </c>
      <c r="B43" s="147" t="s">
        <v>794</v>
      </c>
      <c r="C43" s="148">
        <v>536662.67230149999</v>
      </c>
      <c r="D43" s="148">
        <v>522157.41856080003</v>
      </c>
      <c r="E43" s="148"/>
      <c r="F43" s="148"/>
      <c r="G43" s="148">
        <v>-12335.912238200001</v>
      </c>
      <c r="H43" s="148">
        <v>-30265.708958399999</v>
      </c>
      <c r="I43" s="148"/>
    </row>
    <row r="44" spans="1:9" x14ac:dyDescent="0.2">
      <c r="A44" s="146">
        <v>45199</v>
      </c>
      <c r="B44" s="147" t="s">
        <v>793</v>
      </c>
      <c r="C44" s="148">
        <v>413152.65350123198</v>
      </c>
      <c r="D44" s="148">
        <v>570475.14283999999</v>
      </c>
      <c r="E44" s="148"/>
      <c r="F44" s="148"/>
      <c r="G44" s="148">
        <v>-75904.473014662479</v>
      </c>
      <c r="H44" s="148">
        <v>84796.342407999997</v>
      </c>
      <c r="I44" s="148"/>
    </row>
    <row r="45" spans="1:9" x14ac:dyDescent="0.2">
      <c r="A45" s="146">
        <v>45199</v>
      </c>
      <c r="B45" s="147" t="s">
        <v>792</v>
      </c>
      <c r="C45" s="148">
        <v>1197431.6811687499</v>
      </c>
      <c r="D45" s="148">
        <v>1031334.06068</v>
      </c>
      <c r="E45" s="148"/>
      <c r="F45" s="148"/>
      <c r="G45" s="148">
        <v>23708.571067500015</v>
      </c>
      <c r="H45" s="148">
        <v>-220702.46127</v>
      </c>
      <c r="I45" s="148"/>
    </row>
    <row r="46" spans="1:9" x14ac:dyDescent="0.2">
      <c r="A46" s="146">
        <v>45199</v>
      </c>
      <c r="B46" s="147" t="s">
        <v>791</v>
      </c>
      <c r="C46" s="148">
        <v>1609731.6962374616</v>
      </c>
      <c r="D46" s="148">
        <v>1538020.6837092</v>
      </c>
      <c r="E46" s="148"/>
      <c r="F46" s="148"/>
      <c r="G46" s="148">
        <v>-376818.4910063736</v>
      </c>
      <c r="H46" s="148">
        <v>-153315.944644</v>
      </c>
      <c r="I46" s="148"/>
    </row>
    <row r="47" spans="1:9" x14ac:dyDescent="0.2">
      <c r="A47" s="146">
        <v>45199</v>
      </c>
      <c r="B47" s="147" t="s">
        <v>790</v>
      </c>
      <c r="C47" s="148">
        <v>198387.35293200001</v>
      </c>
      <c r="D47" s="148">
        <v>359659.372752</v>
      </c>
      <c r="E47" s="148"/>
      <c r="F47" s="148"/>
      <c r="G47" s="148">
        <v>-35875.126145999995</v>
      </c>
      <c r="H47" s="148">
        <v>92267.045836799996</v>
      </c>
      <c r="I47" s="148"/>
    </row>
    <row r="48" spans="1:9" x14ac:dyDescent="0.2">
      <c r="A48" s="146">
        <v>45199</v>
      </c>
      <c r="B48" s="147" t="s">
        <v>789</v>
      </c>
      <c r="C48" s="148">
        <v>370281.66482170002</v>
      </c>
      <c r="D48" s="148">
        <v>221031.17148240001</v>
      </c>
      <c r="E48" s="148"/>
      <c r="F48" s="148"/>
      <c r="G48" s="148">
        <v>-202797.74034780002</v>
      </c>
      <c r="H48" s="148">
        <v>-204869.26295999999</v>
      </c>
      <c r="I48" s="148"/>
    </row>
    <row r="49" spans="1:9" x14ac:dyDescent="0.2">
      <c r="A49" s="146"/>
      <c r="B49" s="147" t="s">
        <v>788</v>
      </c>
      <c r="C49" s="148">
        <f>SUM(C16:C48)</f>
        <v>46683986.700507775</v>
      </c>
      <c r="D49" s="148">
        <f>SUM(D16:D48)</f>
        <v>40935039.941390842</v>
      </c>
      <c r="E49" s="148"/>
      <c r="F49" s="148"/>
      <c r="G49" s="148">
        <f>SUM(G16:G48)</f>
        <v>3870326.3127153544</v>
      </c>
      <c r="H49" s="148">
        <f>SUM(H16:H48)</f>
        <v>-6247790.0174913639</v>
      </c>
      <c r="I49" s="148"/>
    </row>
    <row r="50" spans="1:9" ht="15.95" customHeight="1" x14ac:dyDescent="0.2">
      <c r="A50" s="146"/>
      <c r="B50" s="147" t="s">
        <v>787</v>
      </c>
      <c r="C50" s="148"/>
      <c r="D50" s="148"/>
      <c r="E50" s="148"/>
      <c r="F50" s="148"/>
      <c r="G50" s="148"/>
      <c r="H50" s="148"/>
      <c r="I50" s="148"/>
    </row>
    <row r="51" spans="1:9" ht="15.95" customHeight="1" x14ac:dyDescent="0.2">
      <c r="A51" s="146"/>
      <c r="B51" s="147" t="s">
        <v>786</v>
      </c>
      <c r="C51" s="148"/>
      <c r="D51" s="148"/>
      <c r="E51" s="148"/>
      <c r="F51" s="148"/>
      <c r="G51" s="148"/>
      <c r="H51" s="148"/>
      <c r="I51" s="148"/>
    </row>
    <row r="52" spans="1:9" ht="15.95" customHeight="1" x14ac:dyDescent="0.2">
      <c r="A52" s="146">
        <v>45199</v>
      </c>
      <c r="B52" s="147" t="s">
        <v>785</v>
      </c>
      <c r="C52" s="148">
        <v>178228.58277760621</v>
      </c>
      <c r="D52" s="148">
        <v>178228.58277760621</v>
      </c>
      <c r="E52" s="148">
        <v>2956.5101154051999</v>
      </c>
      <c r="F52" s="148">
        <v>0</v>
      </c>
      <c r="G52" s="148">
        <v>0</v>
      </c>
      <c r="H52" s="148"/>
      <c r="I52" s="148"/>
    </row>
    <row r="53" spans="1:9" ht="15.95" customHeight="1" x14ac:dyDescent="0.2">
      <c r="A53" s="146">
        <v>45199</v>
      </c>
      <c r="B53" s="147" t="s">
        <v>784</v>
      </c>
      <c r="C53" s="148">
        <v>491745.09205801279</v>
      </c>
      <c r="D53" s="148">
        <v>491745.09205801279</v>
      </c>
      <c r="E53" s="148">
        <v>-2642.9524937728002</v>
      </c>
      <c r="F53" s="148">
        <v>0</v>
      </c>
      <c r="G53" s="148">
        <v>0</v>
      </c>
      <c r="H53" s="148"/>
      <c r="I53" s="148"/>
    </row>
    <row r="54" spans="1:9" ht="15.95" customHeight="1" x14ac:dyDescent="0.2">
      <c r="A54" s="146">
        <v>45199</v>
      </c>
      <c r="B54" s="147" t="s">
        <v>853</v>
      </c>
      <c r="C54" s="148">
        <v>438664.20837128628</v>
      </c>
      <c r="D54" s="148">
        <v>438664.20837128628</v>
      </c>
      <c r="E54" s="148">
        <v>-14746.7363850479</v>
      </c>
      <c r="F54" s="148">
        <v>0</v>
      </c>
      <c r="G54" s="148">
        <v>0</v>
      </c>
      <c r="H54" s="148"/>
      <c r="I54" s="148"/>
    </row>
    <row r="55" spans="1:9" ht="15.95" customHeight="1" x14ac:dyDescent="0.2">
      <c r="A55" s="146">
        <v>45199</v>
      </c>
      <c r="B55" s="147" t="s">
        <v>783</v>
      </c>
      <c r="C55" s="148">
        <v>365.49271931930002</v>
      </c>
      <c r="D55" s="148">
        <v>365.49271931930002</v>
      </c>
      <c r="E55" s="148">
        <v>13.044930541999999</v>
      </c>
      <c r="F55" s="148">
        <v>0</v>
      </c>
      <c r="G55" s="148">
        <v>0</v>
      </c>
      <c r="H55" s="148"/>
      <c r="I55" s="148"/>
    </row>
    <row r="56" spans="1:9" ht="15.95" customHeight="1" x14ac:dyDescent="0.2">
      <c r="A56" s="146">
        <v>45199</v>
      </c>
      <c r="B56" s="147" t="s">
        <v>782</v>
      </c>
      <c r="C56" s="148">
        <v>419431.50474019023</v>
      </c>
      <c r="D56" s="148">
        <v>419431.50474019023</v>
      </c>
      <c r="E56" s="148">
        <v>17527.742328739401</v>
      </c>
      <c r="F56" s="148">
        <v>0</v>
      </c>
      <c r="G56" s="148">
        <v>0</v>
      </c>
      <c r="H56" s="148"/>
      <c r="I56" s="148"/>
    </row>
    <row r="57" spans="1:9" ht="15.95" customHeight="1" x14ac:dyDescent="0.2">
      <c r="A57" s="146">
        <v>45199</v>
      </c>
      <c r="B57" s="147" t="s">
        <v>781</v>
      </c>
      <c r="C57" s="148">
        <v>487589.2756809374</v>
      </c>
      <c r="D57" s="148">
        <v>487589.2756809374</v>
      </c>
      <c r="E57" s="148">
        <v>-5054.5677583623001</v>
      </c>
      <c r="F57" s="148">
        <v>0</v>
      </c>
      <c r="G57" s="148">
        <v>0</v>
      </c>
      <c r="H57" s="148"/>
      <c r="I57" s="148"/>
    </row>
    <row r="58" spans="1:9" ht="15.95" customHeight="1" x14ac:dyDescent="0.2">
      <c r="A58" s="146">
        <v>45199</v>
      </c>
      <c r="B58" s="147" t="s">
        <v>780</v>
      </c>
      <c r="C58" s="148">
        <v>139217.93171492041</v>
      </c>
      <c r="D58" s="148">
        <v>139217.93171492041</v>
      </c>
      <c r="E58" s="148">
        <v>-2014.9051665018001</v>
      </c>
      <c r="F58" s="148">
        <v>0</v>
      </c>
      <c r="G58" s="148">
        <v>0</v>
      </c>
      <c r="H58" s="148"/>
      <c r="I58" s="148"/>
    </row>
    <row r="59" spans="1:9" ht="15.95" customHeight="1" x14ac:dyDescent="0.2">
      <c r="A59" s="146">
        <v>45199</v>
      </c>
      <c r="B59" s="147" t="s">
        <v>779</v>
      </c>
      <c r="C59" s="148">
        <v>701749.87057859998</v>
      </c>
      <c r="D59" s="148">
        <v>701749.87057859998</v>
      </c>
      <c r="E59" s="148">
        <v>-32869.3916881568</v>
      </c>
      <c r="F59" s="148">
        <v>0</v>
      </c>
      <c r="G59" s="148">
        <v>0</v>
      </c>
      <c r="H59" s="148"/>
      <c r="I59" s="148"/>
    </row>
    <row r="60" spans="1:9" ht="15.95" customHeight="1" x14ac:dyDescent="0.2">
      <c r="A60" s="146">
        <v>45199</v>
      </c>
      <c r="B60" s="147" t="s">
        <v>906</v>
      </c>
      <c r="C60" s="148">
        <v>1998759.7448429</v>
      </c>
      <c r="D60" s="148">
        <v>1998759.7448429</v>
      </c>
      <c r="E60" s="148">
        <v>-6558.1913645000004</v>
      </c>
      <c r="F60" s="148"/>
      <c r="G60" s="148"/>
      <c r="H60" s="148"/>
      <c r="I60" s="148"/>
    </row>
    <row r="61" spans="1:9" ht="15.95" customHeight="1" x14ac:dyDescent="0.2">
      <c r="A61" s="146"/>
      <c r="B61" s="147" t="s">
        <v>734</v>
      </c>
      <c r="C61" s="148">
        <f>SUM(C52:C60)</f>
        <v>4855751.7034837734</v>
      </c>
      <c r="D61" s="148">
        <f>SUM(D52:D60)</f>
        <v>4855751.7034837734</v>
      </c>
      <c r="E61" s="148">
        <f>SUM(E52:E60)</f>
        <v>-43389.447481654999</v>
      </c>
      <c r="F61" s="148">
        <v>0</v>
      </c>
      <c r="G61" s="148">
        <v>0</v>
      </c>
      <c r="H61" s="148"/>
      <c r="I61" s="148"/>
    </row>
    <row r="62" spans="1:9" ht="15.95" customHeight="1" x14ac:dyDescent="0.2">
      <c r="A62" s="146"/>
      <c r="B62" s="147" t="s">
        <v>778</v>
      </c>
      <c r="C62" s="148"/>
      <c r="D62" s="148"/>
      <c r="E62" s="148"/>
      <c r="F62" s="148"/>
      <c r="G62" s="148"/>
      <c r="H62" s="148"/>
      <c r="I62" s="148"/>
    </row>
    <row r="63" spans="1:9" ht="15.95" customHeight="1" x14ac:dyDescent="0.2">
      <c r="A63" s="146"/>
      <c r="B63" s="147" t="s">
        <v>777</v>
      </c>
      <c r="C63" s="148"/>
      <c r="D63" s="148"/>
      <c r="E63" s="148"/>
      <c r="F63" s="148"/>
      <c r="G63" s="148"/>
      <c r="H63" s="148"/>
      <c r="I63" s="148"/>
    </row>
    <row r="64" spans="1:9" ht="15.95" customHeight="1" x14ac:dyDescent="0.2">
      <c r="A64" s="146"/>
      <c r="B64" s="147" t="s">
        <v>776</v>
      </c>
      <c r="C64" s="148"/>
      <c r="D64" s="148"/>
      <c r="E64" s="148"/>
      <c r="F64" s="148"/>
      <c r="G64" s="148"/>
      <c r="H64" s="148"/>
      <c r="I64" s="148"/>
    </row>
    <row r="65" spans="1:9" ht="15.95" customHeight="1" x14ac:dyDescent="0.2">
      <c r="A65" s="146"/>
      <c r="B65" s="149" t="s">
        <v>775</v>
      </c>
      <c r="C65" s="150">
        <f>C49+C61</f>
        <v>51539738.40399155</v>
      </c>
      <c r="D65" s="150">
        <f t="shared" ref="D65:E65" si="0">D49+D61</f>
        <v>45790791.644874617</v>
      </c>
      <c r="E65" s="150">
        <f t="shared" si="0"/>
        <v>-43389.447481654999</v>
      </c>
      <c r="F65" s="150">
        <v>0</v>
      </c>
      <c r="G65" s="150"/>
      <c r="H65" s="150"/>
      <c r="I65" s="150"/>
    </row>
    <row r="66" spans="1:9" x14ac:dyDescent="0.2">
      <c r="C66" s="151"/>
      <c r="D66" s="151"/>
      <c r="E66" s="151"/>
      <c r="F66" s="151"/>
      <c r="G66" s="151"/>
      <c r="H66" s="151"/>
      <c r="I66" s="151"/>
    </row>
    <row r="68" spans="1:9" ht="34.5" customHeight="1" x14ac:dyDescent="0.2">
      <c r="A68" s="151" t="s">
        <v>83</v>
      </c>
      <c r="D68" s="140" t="s">
        <v>85</v>
      </c>
      <c r="F68" s="140" t="s">
        <v>84</v>
      </c>
      <c r="G68" s="185" t="s">
        <v>743</v>
      </c>
      <c r="H68" s="251"/>
      <c r="I68" s="251"/>
    </row>
    <row r="69" spans="1:9" ht="27" customHeight="1" x14ac:dyDescent="0.2">
      <c r="A69" s="151" t="s">
        <v>919</v>
      </c>
      <c r="D69" s="152" t="s">
        <v>872</v>
      </c>
      <c r="G69" s="185" t="s">
        <v>924</v>
      </c>
      <c r="H69" s="252"/>
      <c r="I69" s="252"/>
    </row>
  </sheetData>
  <mergeCells count="4">
    <mergeCell ref="A10:I10"/>
    <mergeCell ref="A11:I11"/>
    <mergeCell ref="H68:I68"/>
    <mergeCell ref="H69:I69"/>
  </mergeCells>
  <pageMargins left="0.70866141732283472" right="0.70866141732283472" top="0.74803149606299213" bottom="0.74803149606299213" header="0.31496062992125984" footer="0.31496062992125984"/>
  <pageSetup paperSize="9" scale="91" fitToHeight="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86"/>
  <sheetViews>
    <sheetView view="pageBreakPreview" topLeftCell="B1" zoomScaleNormal="100" zoomScaleSheetLayoutView="100" workbookViewId="0">
      <selection activeCell="B1" sqref="B1:L42"/>
    </sheetView>
  </sheetViews>
  <sheetFormatPr defaultColWidth="8" defaultRowHeight="12.75" customHeight="1" x14ac:dyDescent="0.2"/>
  <cols>
    <col min="1" max="1" width="6" style="46" hidden="1" customWidth="1"/>
    <col min="2" max="2" width="7.5703125" style="46" customWidth="1"/>
    <col min="3" max="3" width="9.140625" style="46" customWidth="1"/>
    <col min="4" max="4" width="18.7109375" style="46" customWidth="1"/>
    <col min="5" max="7" width="9.140625" style="46" customWidth="1"/>
    <col min="8" max="8" width="11.42578125" style="46" customWidth="1"/>
    <col min="9" max="9" width="9.140625" style="46" customWidth="1"/>
    <col min="10" max="10" width="13.85546875" style="46" customWidth="1"/>
    <col min="11" max="11" width="10.85546875" style="46" customWidth="1"/>
    <col min="12" max="12" width="16.85546875" style="46" customWidth="1"/>
    <col min="13" max="13" width="10.28515625" style="46" customWidth="1"/>
    <col min="14" max="256" width="9.140625" style="46" customWidth="1"/>
    <col min="257" max="16384" width="8" style="58"/>
  </cols>
  <sheetData>
    <row r="1" spans="2:12" x14ac:dyDescent="0.2">
      <c r="B1" s="45" t="str">
        <f>'[1]2'!A1</f>
        <v xml:space="preserve">Naziv investicionog fonda: </v>
      </c>
      <c r="E1" s="46" t="s">
        <v>854</v>
      </c>
    </row>
    <row r="2" spans="2:12" x14ac:dyDescent="0.2">
      <c r="B2" s="45" t="str">
        <f>'[1]2'!A2</f>
        <v xml:space="preserve">Registarski broj investicionog fonda: </v>
      </c>
    </row>
    <row r="3" spans="2:12" x14ac:dyDescent="0.2">
      <c r="B3" s="45" t="str">
        <f>'[1]2'!A3</f>
        <v>Naziv društva za upravljanje investicionim fondom: Društvo za upravljanje investicionim fondovima Kristal invest A.D. Banja Luka</v>
      </c>
    </row>
    <row r="4" spans="2:12" x14ac:dyDescent="0.2">
      <c r="B4" s="45" t="str">
        <f>'[1]2'!A4</f>
        <v>Matični broj društva za upravljanje investicionim fondom: 01935615</v>
      </c>
    </row>
    <row r="5" spans="2:12" x14ac:dyDescent="0.2">
      <c r="B5" s="45" t="str">
        <f>'[1]2'!A5</f>
        <v>JIB društva za upravljanje investicionim fondom: 4400819920004</v>
      </c>
    </row>
    <row r="6" spans="2:12" x14ac:dyDescent="0.2">
      <c r="B6" s="45" t="str">
        <f>'[1]2'!A6</f>
        <v>JIB zatvorenog investicionog fonda: JP-M-6</v>
      </c>
    </row>
    <row r="9" spans="2:12" x14ac:dyDescent="0.2">
      <c r="B9" s="253" t="s">
        <v>846</v>
      </c>
      <c r="C9" s="253"/>
      <c r="D9" s="253"/>
      <c r="E9" s="253"/>
      <c r="F9" s="253"/>
      <c r="G9" s="253"/>
      <c r="H9" s="253"/>
      <c r="I9" s="253"/>
      <c r="J9" s="253"/>
      <c r="K9" s="253"/>
      <c r="L9" s="253"/>
    </row>
    <row r="10" spans="2:12" x14ac:dyDescent="0.2">
      <c r="B10" s="253" t="s">
        <v>907</v>
      </c>
      <c r="C10" s="253"/>
      <c r="D10" s="253"/>
      <c r="E10" s="253"/>
      <c r="F10" s="253"/>
      <c r="G10" s="253"/>
      <c r="H10" s="253"/>
      <c r="I10" s="253"/>
      <c r="J10" s="253"/>
      <c r="K10" s="253"/>
      <c r="L10" s="253"/>
    </row>
    <row r="12" spans="2:12" x14ac:dyDescent="0.2">
      <c r="B12" s="254" t="s">
        <v>845</v>
      </c>
      <c r="C12" s="254"/>
      <c r="D12" s="254"/>
      <c r="E12" s="254"/>
      <c r="F12" s="254"/>
      <c r="G12" s="254"/>
      <c r="H12" s="254"/>
      <c r="I12" s="254"/>
      <c r="J12" s="254"/>
      <c r="K12" s="254"/>
      <c r="L12" s="254"/>
    </row>
    <row r="14" spans="2:12" ht="40.5" customHeight="1" x14ac:dyDescent="0.2">
      <c r="B14" s="130" t="s">
        <v>835</v>
      </c>
      <c r="C14" s="255" t="s">
        <v>834</v>
      </c>
      <c r="D14" s="256"/>
      <c r="E14" s="255" t="s">
        <v>511</v>
      </c>
      <c r="F14" s="256"/>
      <c r="G14" s="255" t="s">
        <v>844</v>
      </c>
      <c r="H14" s="256"/>
      <c r="I14" s="255" t="s">
        <v>843</v>
      </c>
      <c r="J14" s="256"/>
      <c r="K14" s="255" t="s">
        <v>842</v>
      </c>
      <c r="L14" s="256"/>
    </row>
    <row r="15" spans="2:12" ht="10.5" customHeight="1" x14ac:dyDescent="0.2">
      <c r="B15" s="131">
        <v>1</v>
      </c>
      <c r="C15" s="263">
        <v>2</v>
      </c>
      <c r="D15" s="264"/>
      <c r="E15" s="263">
        <v>3</v>
      </c>
      <c r="F15" s="264"/>
      <c r="G15" s="263">
        <v>4</v>
      </c>
      <c r="H15" s="264"/>
      <c r="I15" s="263">
        <v>5</v>
      </c>
      <c r="J15" s="264"/>
      <c r="K15" s="263">
        <v>6</v>
      </c>
      <c r="L15" s="264"/>
    </row>
    <row r="16" spans="2:12" x14ac:dyDescent="0.2">
      <c r="B16" s="131" t="s">
        <v>343</v>
      </c>
      <c r="C16" s="257"/>
      <c r="D16" s="258"/>
      <c r="E16" s="259"/>
      <c r="F16" s="260"/>
      <c r="G16" s="261"/>
      <c r="H16" s="262"/>
      <c r="I16" s="261"/>
      <c r="J16" s="262"/>
      <c r="K16" s="261"/>
      <c r="L16" s="262"/>
    </row>
    <row r="17" spans="2:12" x14ac:dyDescent="0.2">
      <c r="B17" s="132"/>
      <c r="C17" s="257" t="s">
        <v>730</v>
      </c>
      <c r="D17" s="258"/>
      <c r="E17" s="259"/>
      <c r="F17" s="260"/>
      <c r="G17" s="261"/>
      <c r="H17" s="262"/>
      <c r="I17" s="261"/>
      <c r="J17" s="262"/>
      <c r="K17" s="261"/>
      <c r="L17" s="262"/>
    </row>
    <row r="18" spans="2:12" x14ac:dyDescent="0.2">
      <c r="C18" s="55"/>
      <c r="D18" s="55"/>
      <c r="E18" s="55"/>
      <c r="F18" s="55"/>
      <c r="G18" s="55"/>
      <c r="H18" s="55"/>
      <c r="I18" s="55"/>
      <c r="J18" s="55"/>
      <c r="K18" s="55"/>
      <c r="L18" s="55"/>
    </row>
    <row r="19" spans="2:12" x14ac:dyDescent="0.2">
      <c r="B19" s="254" t="s">
        <v>908</v>
      </c>
      <c r="C19" s="254"/>
      <c r="D19" s="254"/>
      <c r="E19" s="254"/>
      <c r="F19" s="254"/>
      <c r="G19" s="254"/>
      <c r="H19" s="254"/>
      <c r="I19" s="254"/>
      <c r="J19" s="254"/>
      <c r="K19" s="254"/>
      <c r="L19" s="254"/>
    </row>
    <row r="20" spans="2:12" x14ac:dyDescent="0.2"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</row>
    <row r="21" spans="2:12" x14ac:dyDescent="0.2">
      <c r="B21" s="257" t="s">
        <v>841</v>
      </c>
      <c r="C21" s="265"/>
      <c r="D21" s="265"/>
      <c r="E21" s="265"/>
      <c r="F21" s="265"/>
      <c r="G21" s="265"/>
      <c r="H21" s="265"/>
      <c r="I21" s="265"/>
      <c r="J21" s="258"/>
    </row>
    <row r="22" spans="2:12" ht="27.75" customHeight="1" x14ac:dyDescent="0.2">
      <c r="B22" s="130" t="s">
        <v>835</v>
      </c>
      <c r="C22" s="255" t="s">
        <v>834</v>
      </c>
      <c r="D22" s="256"/>
      <c r="E22" s="255" t="s">
        <v>840</v>
      </c>
      <c r="F22" s="256"/>
      <c r="G22" s="255" t="s">
        <v>839</v>
      </c>
      <c r="H22" s="256"/>
      <c r="I22" s="255" t="s">
        <v>838</v>
      </c>
      <c r="J22" s="256"/>
    </row>
    <row r="23" spans="2:12" ht="10.5" customHeight="1" x14ac:dyDescent="0.2">
      <c r="B23" s="131">
        <v>1</v>
      </c>
      <c r="C23" s="263">
        <v>2</v>
      </c>
      <c r="D23" s="264"/>
      <c r="E23" s="263">
        <v>3</v>
      </c>
      <c r="F23" s="264"/>
      <c r="G23" s="263">
        <v>4</v>
      </c>
      <c r="H23" s="264"/>
      <c r="I23" s="263">
        <v>5</v>
      </c>
      <c r="J23" s="264"/>
    </row>
    <row r="24" spans="2:12" x14ac:dyDescent="0.2">
      <c r="B24" s="131" t="s">
        <v>343</v>
      </c>
      <c r="C24" s="257"/>
      <c r="D24" s="258"/>
      <c r="E24" s="259"/>
      <c r="F24" s="260"/>
      <c r="G24" s="257"/>
      <c r="H24" s="258"/>
      <c r="I24" s="261"/>
      <c r="J24" s="262"/>
    </row>
    <row r="25" spans="2:12" x14ac:dyDescent="0.2">
      <c r="B25" s="131"/>
      <c r="C25" s="266" t="s">
        <v>837</v>
      </c>
      <c r="D25" s="267"/>
      <c r="E25" s="259"/>
      <c r="F25" s="260"/>
      <c r="G25" s="257"/>
      <c r="H25" s="258"/>
      <c r="I25" s="261"/>
      <c r="J25" s="262"/>
    </row>
    <row r="26" spans="2:12" x14ac:dyDescent="0.2">
      <c r="B26" s="257" t="s">
        <v>836</v>
      </c>
      <c r="C26" s="265"/>
      <c r="D26" s="265"/>
      <c r="E26" s="265"/>
      <c r="F26" s="265"/>
      <c r="G26" s="265"/>
      <c r="H26" s="265"/>
      <c r="I26" s="265"/>
      <c r="J26" s="258"/>
    </row>
    <row r="27" spans="2:12" ht="24.75" customHeight="1" x14ac:dyDescent="0.2">
      <c r="B27" s="130" t="s">
        <v>835</v>
      </c>
      <c r="C27" s="255" t="s">
        <v>834</v>
      </c>
      <c r="D27" s="256"/>
      <c r="E27" s="255" t="s">
        <v>833</v>
      </c>
      <c r="F27" s="256"/>
      <c r="G27" s="255" t="s">
        <v>832</v>
      </c>
      <c r="H27" s="256"/>
      <c r="I27" s="255" t="s">
        <v>831</v>
      </c>
      <c r="J27" s="256"/>
    </row>
    <row r="28" spans="2:12" x14ac:dyDescent="0.2">
      <c r="B28" s="131" t="s">
        <v>343</v>
      </c>
      <c r="C28" s="257"/>
      <c r="D28" s="258"/>
      <c r="E28" s="261"/>
      <c r="F28" s="262"/>
      <c r="G28" s="263"/>
      <c r="H28" s="264"/>
      <c r="I28" s="261"/>
      <c r="J28" s="262"/>
    </row>
    <row r="29" spans="2:12" x14ac:dyDescent="0.2">
      <c r="B29" s="131"/>
      <c r="C29" s="266" t="s">
        <v>830</v>
      </c>
      <c r="D29" s="267"/>
      <c r="E29" s="261"/>
      <c r="F29" s="262"/>
      <c r="G29" s="263"/>
      <c r="H29" s="264"/>
      <c r="I29" s="261"/>
      <c r="J29" s="262"/>
    </row>
    <row r="30" spans="2:12" x14ac:dyDescent="0.2">
      <c r="B30" s="257" t="s">
        <v>829</v>
      </c>
      <c r="C30" s="265"/>
      <c r="D30" s="258"/>
      <c r="E30" s="261"/>
      <c r="F30" s="262"/>
      <c r="G30" s="263"/>
      <c r="H30" s="264"/>
      <c r="I30" s="261"/>
      <c r="J30" s="262"/>
    </row>
    <row r="31" spans="2:12" ht="27" customHeight="1" x14ac:dyDescent="0.2"/>
    <row r="32" spans="2:12" x14ac:dyDescent="0.2">
      <c r="B32" s="254" t="s">
        <v>909</v>
      </c>
      <c r="C32" s="254"/>
      <c r="D32" s="254"/>
      <c r="E32" s="254"/>
      <c r="F32" s="254"/>
      <c r="G32" s="254"/>
      <c r="H32" s="254"/>
      <c r="I32" s="254"/>
      <c r="J32" s="254"/>
      <c r="K32" s="254"/>
    </row>
    <row r="34" spans="2:12" ht="21" customHeight="1" x14ac:dyDescent="0.2">
      <c r="B34" s="268" t="s">
        <v>828</v>
      </c>
      <c r="C34" s="269"/>
      <c r="D34" s="269"/>
      <c r="E34" s="270"/>
      <c r="F34" s="268" t="s">
        <v>827</v>
      </c>
      <c r="G34" s="269"/>
      <c r="H34" s="270"/>
      <c r="I34" s="268" t="s">
        <v>826</v>
      </c>
      <c r="J34" s="269"/>
      <c r="K34" s="270"/>
    </row>
    <row r="35" spans="2:12" x14ac:dyDescent="0.2">
      <c r="B35" s="271"/>
      <c r="C35" s="272"/>
      <c r="D35" s="272"/>
      <c r="E35" s="273"/>
      <c r="F35" s="274"/>
      <c r="G35" s="275"/>
      <c r="H35" s="276"/>
      <c r="I35" s="257"/>
      <c r="J35" s="265"/>
      <c r="K35" s="258"/>
    </row>
    <row r="36" spans="2:12" x14ac:dyDescent="0.2">
      <c r="B36" s="257" t="s">
        <v>825</v>
      </c>
      <c r="C36" s="265"/>
      <c r="D36" s="265"/>
      <c r="E36" s="258"/>
      <c r="F36" s="274">
        <v>1092037.01</v>
      </c>
      <c r="G36" s="275"/>
      <c r="H36" s="276"/>
      <c r="I36" s="277" t="s">
        <v>913</v>
      </c>
      <c r="J36" s="278"/>
      <c r="K36" s="264"/>
    </row>
    <row r="37" spans="2:12" x14ac:dyDescent="0.2">
      <c r="B37" s="115"/>
      <c r="C37" s="115"/>
      <c r="D37" s="115" t="s">
        <v>730</v>
      </c>
      <c r="E37" s="115"/>
      <c r="F37" s="115"/>
      <c r="G37" s="115"/>
      <c r="H37" s="136">
        <f>SUM(F35:F36)</f>
        <v>1092037.01</v>
      </c>
      <c r="I37" s="115"/>
      <c r="J37" s="115"/>
      <c r="K37" s="115"/>
      <c r="L37" s="115"/>
    </row>
    <row r="38" spans="2:12" x14ac:dyDescent="0.2">
      <c r="B38" s="115"/>
      <c r="C38" s="115"/>
      <c r="D38" s="115"/>
      <c r="E38" s="115"/>
      <c r="F38" s="115"/>
      <c r="G38" s="115"/>
      <c r="H38" s="115"/>
      <c r="I38" s="115"/>
      <c r="J38" s="115"/>
      <c r="K38" s="115"/>
      <c r="L38" s="115"/>
    </row>
    <row r="39" spans="2:12" ht="31.5" customHeight="1" x14ac:dyDescent="0.2">
      <c r="B39" s="115" t="s">
        <v>83</v>
      </c>
      <c r="C39" s="115"/>
      <c r="D39" s="115"/>
      <c r="E39" s="115"/>
      <c r="F39" s="253" t="s">
        <v>85</v>
      </c>
      <c r="G39" s="253"/>
      <c r="H39" s="115"/>
      <c r="I39" s="115" t="s">
        <v>84</v>
      </c>
      <c r="J39" s="228" t="s">
        <v>86</v>
      </c>
      <c r="K39" s="228"/>
      <c r="L39" s="228"/>
    </row>
    <row r="40" spans="2:12" ht="36" customHeight="1" x14ac:dyDescent="0.2">
      <c r="B40" s="115" t="s">
        <v>919</v>
      </c>
      <c r="C40" s="115"/>
      <c r="D40" s="115"/>
      <c r="E40" s="115"/>
      <c r="F40" s="279" t="s">
        <v>872</v>
      </c>
      <c r="G40" s="279"/>
      <c r="H40" s="115"/>
      <c r="I40" s="115"/>
      <c r="J40" s="231" t="s">
        <v>340</v>
      </c>
      <c r="K40" s="231"/>
      <c r="L40" s="231"/>
    </row>
    <row r="41" spans="2:12" x14ac:dyDescent="0.2">
      <c r="B41" s="115"/>
      <c r="C41" s="115"/>
      <c r="D41" s="115"/>
      <c r="E41" s="115"/>
      <c r="F41" s="115"/>
      <c r="G41" s="115"/>
      <c r="H41" s="115"/>
      <c r="I41" s="115"/>
      <c r="J41" s="115"/>
      <c r="K41" s="115"/>
      <c r="L41" s="115"/>
    </row>
    <row r="42" spans="2:12" x14ac:dyDescent="0.2">
      <c r="B42" s="115"/>
      <c r="C42" s="115"/>
      <c r="D42" s="115"/>
      <c r="E42" s="115"/>
      <c r="F42" s="115"/>
      <c r="G42" s="115"/>
      <c r="H42" s="115"/>
      <c r="I42" s="115"/>
      <c r="J42" s="115"/>
      <c r="K42" s="115"/>
      <c r="L42" s="115"/>
    </row>
    <row r="43" spans="2:12" x14ac:dyDescent="0.2">
      <c r="B43" s="115"/>
      <c r="C43" s="115"/>
      <c r="D43" s="115"/>
      <c r="E43" s="115"/>
      <c r="F43" s="115"/>
      <c r="G43" s="115"/>
      <c r="H43" s="115"/>
      <c r="I43" s="115"/>
      <c r="J43" s="115"/>
      <c r="K43" s="115"/>
      <c r="L43" s="115"/>
    </row>
    <row r="44" spans="2:12" x14ac:dyDescent="0.2">
      <c r="B44" s="115"/>
      <c r="C44" s="115"/>
      <c r="D44" s="115"/>
      <c r="E44" s="115"/>
      <c r="F44" s="115"/>
      <c r="G44" s="115"/>
      <c r="H44" s="115"/>
      <c r="I44" s="115"/>
      <c r="J44" s="115"/>
      <c r="K44" s="115"/>
      <c r="L44" s="115"/>
    </row>
    <row r="45" spans="2:12" x14ac:dyDescent="0.2">
      <c r="B45" s="115"/>
      <c r="C45" s="115"/>
      <c r="D45" s="115"/>
      <c r="E45" s="115"/>
      <c r="F45" s="133"/>
      <c r="G45" s="133"/>
      <c r="H45" s="133"/>
      <c r="I45" s="55"/>
      <c r="J45" s="55"/>
      <c r="K45" s="55"/>
    </row>
    <row r="46" spans="2:12" x14ac:dyDescent="0.2">
      <c r="C46" s="134"/>
    </row>
    <row r="48" spans="2:12" x14ac:dyDescent="0.2">
      <c r="C48" s="200"/>
      <c r="D48" s="200"/>
      <c r="E48" s="200"/>
      <c r="F48" s="200"/>
    </row>
    <row r="49" spans="3:6" x14ac:dyDescent="0.2">
      <c r="C49" s="200"/>
      <c r="D49" s="200"/>
      <c r="E49" s="200"/>
      <c r="F49" s="200"/>
    </row>
    <row r="50" spans="3:6" x14ac:dyDescent="0.2">
      <c r="C50" s="200"/>
      <c r="D50" s="200"/>
      <c r="E50" s="200"/>
      <c r="F50" s="200"/>
    </row>
    <row r="82" spans="10:12" x14ac:dyDescent="0.2">
      <c r="J82" s="135"/>
      <c r="K82" s="135"/>
    </row>
    <row r="83" spans="10:12" x14ac:dyDescent="0.2">
      <c r="J83" s="135"/>
      <c r="K83" s="135"/>
    </row>
    <row r="84" spans="10:12" x14ac:dyDescent="0.2">
      <c r="L84" s="135"/>
    </row>
    <row r="85" spans="10:12" x14ac:dyDescent="0.2">
      <c r="L85" s="135"/>
    </row>
    <row r="86" spans="10:12" ht="21.75" customHeight="1" x14ac:dyDescent="0.2"/>
  </sheetData>
  <mergeCells count="73">
    <mergeCell ref="C48:F50"/>
    <mergeCell ref="B36:E36"/>
    <mergeCell ref="F36:H36"/>
    <mergeCell ref="I36:K36"/>
    <mergeCell ref="F39:G39"/>
    <mergeCell ref="J39:L39"/>
    <mergeCell ref="F40:G40"/>
    <mergeCell ref="J40:L40"/>
    <mergeCell ref="B34:E34"/>
    <mergeCell ref="F34:H34"/>
    <mergeCell ref="I34:K34"/>
    <mergeCell ref="B35:E35"/>
    <mergeCell ref="F35:H35"/>
    <mergeCell ref="I35:K35"/>
    <mergeCell ref="B30:D30"/>
    <mergeCell ref="E30:F30"/>
    <mergeCell ref="G30:H30"/>
    <mergeCell ref="I30:J30"/>
    <mergeCell ref="B32:K32"/>
    <mergeCell ref="I27:J27"/>
    <mergeCell ref="C29:D29"/>
    <mergeCell ref="E29:F29"/>
    <mergeCell ref="G29:H29"/>
    <mergeCell ref="I29:J29"/>
    <mergeCell ref="C28:D28"/>
    <mergeCell ref="E28:F28"/>
    <mergeCell ref="G28:H28"/>
    <mergeCell ref="I28:J28"/>
    <mergeCell ref="B26:J26"/>
    <mergeCell ref="C27:D27"/>
    <mergeCell ref="E27:F27"/>
    <mergeCell ref="G27:H27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2:D22"/>
    <mergeCell ref="E22:F22"/>
    <mergeCell ref="G22:H22"/>
    <mergeCell ref="I22:J22"/>
    <mergeCell ref="K17:L17"/>
    <mergeCell ref="B19:L19"/>
    <mergeCell ref="C17:D17"/>
    <mergeCell ref="E17:F17"/>
    <mergeCell ref="G17:H17"/>
    <mergeCell ref="I17:J17"/>
    <mergeCell ref="B21:J21"/>
    <mergeCell ref="C15:D15"/>
    <mergeCell ref="E15:F15"/>
    <mergeCell ref="G15:H15"/>
    <mergeCell ref="I15:J15"/>
    <mergeCell ref="K15:L15"/>
    <mergeCell ref="C16:D16"/>
    <mergeCell ref="E16:F16"/>
    <mergeCell ref="G16:H16"/>
    <mergeCell ref="I16:J16"/>
    <mergeCell ref="K16:L16"/>
    <mergeCell ref="B9:L9"/>
    <mergeCell ref="B10:L10"/>
    <mergeCell ref="B12:L12"/>
    <mergeCell ref="C14:D14"/>
    <mergeCell ref="E14:F14"/>
    <mergeCell ref="G14:H14"/>
    <mergeCell ref="I14:J14"/>
    <mergeCell ref="K14:L1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6"/>
  <sheetViews>
    <sheetView tabSelected="1" topLeftCell="A76" workbookViewId="0">
      <selection activeCell="C91" activeCellId="1" sqref="C88 C91"/>
    </sheetView>
  </sheetViews>
  <sheetFormatPr defaultRowHeight="15" x14ac:dyDescent="0.25"/>
  <cols>
    <col min="1" max="1" width="14.85546875" style="23" customWidth="1"/>
    <col min="2" max="2" width="54.140625" style="42" customWidth="1"/>
    <col min="3" max="4" width="9.140625" style="23"/>
    <col min="5" max="5" width="13.7109375" style="23" bestFit="1" customWidth="1"/>
    <col min="6" max="6" width="11.42578125" style="23" customWidth="1"/>
    <col min="7" max="16384" width="9.140625" style="23"/>
  </cols>
  <sheetData>
    <row r="1" spans="1:6" ht="39" x14ac:dyDescent="0.25">
      <c r="A1" s="31" t="s">
        <v>87</v>
      </c>
      <c r="B1" s="30" t="s">
        <v>854</v>
      </c>
      <c r="C1" s="153"/>
      <c r="D1" s="1"/>
      <c r="E1" s="1"/>
    </row>
    <row r="2" spans="1:6" x14ac:dyDescent="0.25">
      <c r="A2" s="1" t="s">
        <v>88</v>
      </c>
      <c r="B2" s="1"/>
      <c r="C2" s="153"/>
      <c r="D2" s="1"/>
      <c r="E2" s="1"/>
    </row>
    <row r="3" spans="1:6" x14ac:dyDescent="0.25">
      <c r="A3" s="1" t="s">
        <v>89</v>
      </c>
      <c r="B3" s="1"/>
      <c r="C3" s="153"/>
      <c r="D3" s="1"/>
      <c r="E3" s="1"/>
    </row>
    <row r="4" spans="1:6" x14ac:dyDescent="0.25">
      <c r="A4" s="1" t="s">
        <v>90</v>
      </c>
      <c r="B4" s="1"/>
      <c r="C4" s="153"/>
      <c r="D4" s="1"/>
      <c r="E4" s="1"/>
    </row>
    <row r="5" spans="1:6" x14ac:dyDescent="0.25">
      <c r="A5" s="1" t="s">
        <v>91</v>
      </c>
      <c r="B5" s="1"/>
      <c r="C5" s="153"/>
      <c r="D5" s="1"/>
      <c r="E5" s="1"/>
    </row>
    <row r="6" spans="1:6" x14ac:dyDescent="0.25">
      <c r="A6" s="1" t="s">
        <v>338</v>
      </c>
      <c r="B6" s="1"/>
      <c r="C6" s="153"/>
      <c r="D6" s="1"/>
      <c r="E6" s="1"/>
    </row>
    <row r="7" spans="1:6" x14ac:dyDescent="0.25">
      <c r="A7" s="153"/>
      <c r="B7" s="1"/>
      <c r="C7" s="1"/>
      <c r="D7" s="1"/>
      <c r="E7" s="1"/>
    </row>
    <row r="8" spans="1:6" x14ac:dyDescent="0.25">
      <c r="A8" s="153"/>
      <c r="B8" s="153" t="s">
        <v>98</v>
      </c>
      <c r="C8" s="3"/>
      <c r="D8" s="1"/>
      <c r="E8" s="1"/>
    </row>
    <row r="9" spans="1:6" x14ac:dyDescent="0.25">
      <c r="A9" s="153"/>
      <c r="B9" s="153" t="s">
        <v>95</v>
      </c>
      <c r="C9" s="3"/>
      <c r="D9" s="1"/>
      <c r="E9" s="1"/>
    </row>
    <row r="10" spans="1:6" x14ac:dyDescent="0.25">
      <c r="A10" s="153"/>
      <c r="B10" s="153" t="s">
        <v>910</v>
      </c>
      <c r="C10" s="1"/>
      <c r="D10" s="1" t="s">
        <v>79</v>
      </c>
      <c r="E10" s="1"/>
    </row>
    <row r="12" spans="1:6" ht="30" x14ac:dyDescent="0.25">
      <c r="A12" s="28" t="s">
        <v>168</v>
      </c>
      <c r="B12" s="28" t="s">
        <v>167</v>
      </c>
      <c r="C12" s="24" t="s">
        <v>169</v>
      </c>
      <c r="D12" s="25" t="s">
        <v>170</v>
      </c>
      <c r="E12" s="25" t="s">
        <v>81</v>
      </c>
      <c r="F12" s="28" t="s">
        <v>82</v>
      </c>
    </row>
    <row r="13" spans="1:6" x14ac:dyDescent="0.25">
      <c r="A13" s="25">
        <v>1</v>
      </c>
      <c r="B13" s="38">
        <v>2</v>
      </c>
      <c r="C13" s="24">
        <v>3</v>
      </c>
      <c r="D13" s="24">
        <v>4</v>
      </c>
      <c r="E13" s="24">
        <v>5</v>
      </c>
      <c r="F13" s="24">
        <v>6</v>
      </c>
    </row>
    <row r="14" spans="1:6" x14ac:dyDescent="0.25">
      <c r="A14" s="25"/>
      <c r="B14" s="39" t="s">
        <v>171</v>
      </c>
      <c r="C14" s="24"/>
      <c r="D14" s="24"/>
      <c r="E14" s="24"/>
      <c r="F14" s="24"/>
    </row>
    <row r="15" spans="1:6" x14ac:dyDescent="0.25">
      <c r="A15" s="25">
        <v>70</v>
      </c>
      <c r="B15" s="39" t="s">
        <v>172</v>
      </c>
      <c r="C15" s="24"/>
      <c r="D15" s="26">
        <v>201</v>
      </c>
      <c r="E15" s="21">
        <f>E16+E17+E18</f>
        <v>1560944</v>
      </c>
      <c r="F15" s="21">
        <v>1762543</v>
      </c>
    </row>
    <row r="16" spans="1:6" x14ac:dyDescent="0.25">
      <c r="A16" s="25">
        <v>700</v>
      </c>
      <c r="B16" s="39" t="s">
        <v>173</v>
      </c>
      <c r="C16" s="26" t="s">
        <v>866</v>
      </c>
      <c r="D16" s="26">
        <v>202</v>
      </c>
      <c r="E16" s="21">
        <v>1478349</v>
      </c>
      <c r="F16" s="21">
        <v>1657518</v>
      </c>
    </row>
    <row r="17" spans="1:6" x14ac:dyDescent="0.25">
      <c r="A17" s="25">
        <v>701</v>
      </c>
      <c r="B17" s="39" t="s">
        <v>174</v>
      </c>
      <c r="C17" s="26" t="s">
        <v>867</v>
      </c>
      <c r="D17" s="26">
        <v>203</v>
      </c>
      <c r="E17" s="21">
        <v>55882</v>
      </c>
      <c r="F17" s="21">
        <v>72898</v>
      </c>
    </row>
    <row r="18" spans="1:6" ht="30" x14ac:dyDescent="0.25">
      <c r="A18" s="25">
        <v>702</v>
      </c>
      <c r="B18" s="39" t="s">
        <v>175</v>
      </c>
      <c r="C18" s="26" t="s">
        <v>867</v>
      </c>
      <c r="D18" s="26">
        <v>204</v>
      </c>
      <c r="E18" s="40">
        <v>26713</v>
      </c>
      <c r="F18" s="21">
        <v>32127</v>
      </c>
    </row>
    <row r="19" spans="1:6" x14ac:dyDescent="0.25">
      <c r="A19" s="25">
        <v>709</v>
      </c>
      <c r="B19" s="39" t="s">
        <v>176</v>
      </c>
      <c r="C19" s="26" t="s">
        <v>868</v>
      </c>
      <c r="D19" s="26">
        <v>205</v>
      </c>
      <c r="E19" s="21"/>
      <c r="F19" s="21"/>
    </row>
    <row r="20" spans="1:6" x14ac:dyDescent="0.25">
      <c r="A20" s="25">
        <v>71</v>
      </c>
      <c r="B20" s="39" t="s">
        <v>177</v>
      </c>
      <c r="C20" s="26" t="s">
        <v>869</v>
      </c>
      <c r="D20" s="26">
        <v>206</v>
      </c>
      <c r="E20" s="21">
        <f>E21+E24</f>
        <v>816724</v>
      </c>
      <c r="F20" s="21">
        <v>33961</v>
      </c>
    </row>
    <row r="21" spans="1:6" ht="30" x14ac:dyDescent="0.25">
      <c r="A21" s="25">
        <v>710</v>
      </c>
      <c r="B21" s="39" t="s">
        <v>313</v>
      </c>
      <c r="C21" s="26" t="s">
        <v>869</v>
      </c>
      <c r="D21" s="26">
        <v>207</v>
      </c>
      <c r="E21" s="21">
        <v>808858</v>
      </c>
      <c r="F21" s="37">
        <v>28917</v>
      </c>
    </row>
    <row r="22" spans="1:6" ht="30" x14ac:dyDescent="0.25">
      <c r="A22" s="25">
        <v>711</v>
      </c>
      <c r="B22" s="39" t="s">
        <v>314</v>
      </c>
      <c r="C22" s="26"/>
      <c r="D22" s="26">
        <v>208</v>
      </c>
      <c r="E22" s="21"/>
      <c r="F22" s="21"/>
    </row>
    <row r="23" spans="1:6" ht="30" x14ac:dyDescent="0.25">
      <c r="A23" s="25">
        <v>712</v>
      </c>
      <c r="B23" s="39" t="s">
        <v>315</v>
      </c>
      <c r="C23" s="26"/>
      <c r="D23" s="26">
        <v>209</v>
      </c>
      <c r="E23" s="21"/>
      <c r="F23" s="21"/>
    </row>
    <row r="24" spans="1:6" x14ac:dyDescent="0.25">
      <c r="A24" s="25">
        <v>713</v>
      </c>
      <c r="B24" s="39" t="s">
        <v>178</v>
      </c>
      <c r="C24" s="26" t="s">
        <v>869</v>
      </c>
      <c r="D24" s="26">
        <v>210</v>
      </c>
      <c r="E24" s="21">
        <v>7866</v>
      </c>
      <c r="F24" s="21">
        <v>5044</v>
      </c>
    </row>
    <row r="25" spans="1:6" x14ac:dyDescent="0.25">
      <c r="A25" s="25">
        <v>719</v>
      </c>
      <c r="B25" s="39" t="s">
        <v>179</v>
      </c>
      <c r="C25" s="26"/>
      <c r="D25" s="26">
        <v>211</v>
      </c>
      <c r="E25" s="21"/>
      <c r="F25" s="21"/>
    </row>
    <row r="26" spans="1:6" x14ac:dyDescent="0.25">
      <c r="A26" s="25">
        <v>60</v>
      </c>
      <c r="B26" s="39" t="s">
        <v>180</v>
      </c>
      <c r="C26" s="26"/>
      <c r="D26" s="26">
        <v>212</v>
      </c>
      <c r="E26" s="21">
        <f>E27+E28</f>
        <v>1461266</v>
      </c>
      <c r="F26" s="21">
        <v>1545845</v>
      </c>
    </row>
    <row r="27" spans="1:6" x14ac:dyDescent="0.25">
      <c r="A27" s="25">
        <v>600</v>
      </c>
      <c r="B27" s="39" t="s">
        <v>181</v>
      </c>
      <c r="C27" s="26" t="s">
        <v>865</v>
      </c>
      <c r="D27" s="26">
        <v>213</v>
      </c>
      <c r="E27" s="21">
        <v>1448226</v>
      </c>
      <c r="F27" s="21">
        <v>1531877</v>
      </c>
    </row>
    <row r="28" spans="1:6" x14ac:dyDescent="0.25">
      <c r="A28" s="25">
        <v>601</v>
      </c>
      <c r="B28" s="39" t="s">
        <v>182</v>
      </c>
      <c r="C28" s="26" t="s">
        <v>870</v>
      </c>
      <c r="D28" s="26">
        <v>214</v>
      </c>
      <c r="E28" s="21">
        <v>13040</v>
      </c>
      <c r="F28" s="21">
        <v>13968</v>
      </c>
    </row>
    <row r="29" spans="1:6" x14ac:dyDescent="0.25">
      <c r="A29" s="25">
        <v>603</v>
      </c>
      <c r="B29" s="39" t="s">
        <v>183</v>
      </c>
      <c r="C29" s="26"/>
      <c r="D29" s="26">
        <v>215</v>
      </c>
      <c r="E29" s="21"/>
      <c r="F29" s="21"/>
    </row>
    <row r="30" spans="1:6" x14ac:dyDescent="0.25">
      <c r="A30" s="25">
        <v>605</v>
      </c>
      <c r="B30" s="39" t="s">
        <v>184</v>
      </c>
      <c r="C30" s="26"/>
      <c r="D30" s="26">
        <v>216</v>
      </c>
      <c r="E30" s="21"/>
      <c r="F30" s="21"/>
    </row>
    <row r="31" spans="1:6" x14ac:dyDescent="0.25">
      <c r="A31" s="25">
        <v>607</v>
      </c>
      <c r="B31" s="39" t="s">
        <v>185</v>
      </c>
      <c r="C31" s="26"/>
      <c r="D31" s="26">
        <v>217</v>
      </c>
      <c r="E31" s="21"/>
      <c r="F31" s="21"/>
    </row>
    <row r="32" spans="1:6" x14ac:dyDescent="0.25">
      <c r="A32" s="25" t="s">
        <v>31</v>
      </c>
      <c r="B32" s="39" t="s">
        <v>186</v>
      </c>
      <c r="C32" s="26"/>
      <c r="D32" s="26">
        <v>218</v>
      </c>
      <c r="E32" s="21"/>
      <c r="F32" s="21"/>
    </row>
    <row r="33" spans="1:6" x14ac:dyDescent="0.25">
      <c r="A33" s="25">
        <v>61</v>
      </c>
      <c r="B33" s="39" t="s">
        <v>187</v>
      </c>
      <c r="C33" s="26" t="s">
        <v>869</v>
      </c>
      <c r="D33" s="26">
        <v>219</v>
      </c>
      <c r="E33" s="21">
        <f>E34+E37</f>
        <v>135180</v>
      </c>
      <c r="F33" s="21">
        <v>10279</v>
      </c>
    </row>
    <row r="34" spans="1:6" ht="30" x14ac:dyDescent="0.25">
      <c r="A34" s="25">
        <v>610</v>
      </c>
      <c r="B34" s="39" t="s">
        <v>316</v>
      </c>
      <c r="C34" s="26" t="s">
        <v>869</v>
      </c>
      <c r="D34" s="26">
        <v>220</v>
      </c>
      <c r="E34" s="21">
        <v>87336</v>
      </c>
      <c r="F34" s="37">
        <v>2437</v>
      </c>
    </row>
    <row r="35" spans="1:6" ht="30" x14ac:dyDescent="0.25">
      <c r="A35" s="25">
        <v>611</v>
      </c>
      <c r="B35" s="39" t="s">
        <v>317</v>
      </c>
      <c r="C35" s="26"/>
      <c r="D35" s="26">
        <v>221</v>
      </c>
      <c r="E35" s="21"/>
      <c r="F35" s="21"/>
    </row>
    <row r="36" spans="1:6" ht="30" x14ac:dyDescent="0.25">
      <c r="A36" s="25">
        <v>612</v>
      </c>
      <c r="B36" s="39" t="s">
        <v>318</v>
      </c>
      <c r="C36" s="26"/>
      <c r="D36" s="26">
        <v>222</v>
      </c>
      <c r="E36" s="21"/>
      <c r="F36" s="21"/>
    </row>
    <row r="37" spans="1:6" x14ac:dyDescent="0.25">
      <c r="A37" s="25">
        <v>613</v>
      </c>
      <c r="B37" s="39" t="s">
        <v>188</v>
      </c>
      <c r="C37" s="26" t="s">
        <v>869</v>
      </c>
      <c r="D37" s="26">
        <v>223</v>
      </c>
      <c r="E37" s="21">
        <v>47844</v>
      </c>
      <c r="F37" s="21">
        <v>7842</v>
      </c>
    </row>
    <row r="38" spans="1:6" x14ac:dyDescent="0.25">
      <c r="A38" s="25">
        <v>619</v>
      </c>
      <c r="B38" s="39" t="s">
        <v>189</v>
      </c>
      <c r="C38" s="26"/>
      <c r="D38" s="26">
        <v>224</v>
      </c>
      <c r="E38" s="21"/>
      <c r="F38" s="21"/>
    </row>
    <row r="39" spans="1:6" x14ac:dyDescent="0.25">
      <c r="A39" s="25"/>
      <c r="B39" s="39" t="s">
        <v>190</v>
      </c>
      <c r="C39" s="26"/>
      <c r="D39" s="26">
        <v>225</v>
      </c>
      <c r="E39" s="21"/>
      <c r="F39" s="21"/>
    </row>
    <row r="40" spans="1:6" x14ac:dyDescent="0.25">
      <c r="A40" s="25">
        <v>739</v>
      </c>
      <c r="B40" s="39" t="s">
        <v>191</v>
      </c>
      <c r="C40" s="26"/>
      <c r="D40" s="26">
        <v>226</v>
      </c>
      <c r="E40" s="21"/>
      <c r="F40" s="21"/>
    </row>
    <row r="41" spans="1:6" x14ac:dyDescent="0.25">
      <c r="A41" s="25"/>
      <c r="B41" s="39" t="s">
        <v>192</v>
      </c>
      <c r="C41" s="26"/>
      <c r="D41" s="26">
        <v>227</v>
      </c>
      <c r="E41" s="21"/>
      <c r="F41" s="21"/>
    </row>
    <row r="42" spans="1:6" x14ac:dyDescent="0.25">
      <c r="A42" s="25">
        <v>630</v>
      </c>
      <c r="B42" s="39" t="s">
        <v>193</v>
      </c>
      <c r="C42" s="26"/>
      <c r="D42" s="26">
        <v>228</v>
      </c>
      <c r="E42" s="21"/>
      <c r="F42" s="21"/>
    </row>
    <row r="43" spans="1:6" x14ac:dyDescent="0.25">
      <c r="A43" s="25">
        <v>631</v>
      </c>
      <c r="B43" s="39" t="s">
        <v>194</v>
      </c>
      <c r="C43" s="26"/>
      <c r="D43" s="26">
        <v>229</v>
      </c>
      <c r="E43" s="21"/>
      <c r="F43" s="21"/>
    </row>
    <row r="44" spans="1:6" x14ac:dyDescent="0.25">
      <c r="A44" s="25"/>
      <c r="B44" s="39" t="s">
        <v>195</v>
      </c>
      <c r="C44" s="26"/>
      <c r="D44" s="26"/>
      <c r="E44" s="21"/>
      <c r="F44" s="21"/>
    </row>
    <row r="45" spans="1:6" x14ac:dyDescent="0.25">
      <c r="A45" s="25"/>
      <c r="B45" s="39" t="s">
        <v>196</v>
      </c>
      <c r="C45" s="26"/>
      <c r="D45" s="26">
        <v>230</v>
      </c>
      <c r="E45" s="21">
        <f>E15+E20-E26-E33</f>
        <v>781222</v>
      </c>
      <c r="F45" s="21">
        <v>240380</v>
      </c>
    </row>
    <row r="46" spans="1:6" x14ac:dyDescent="0.25">
      <c r="A46" s="25"/>
      <c r="B46" s="39" t="s">
        <v>337</v>
      </c>
      <c r="C46" s="26"/>
      <c r="D46" s="26">
        <v>231</v>
      </c>
      <c r="E46" s="21"/>
      <c r="F46" s="21"/>
    </row>
    <row r="47" spans="1:6" x14ac:dyDescent="0.25">
      <c r="A47" s="25"/>
      <c r="B47" s="39" t="s">
        <v>197</v>
      </c>
      <c r="C47" s="26"/>
      <c r="D47" s="26"/>
      <c r="E47" s="21"/>
      <c r="F47" s="21"/>
    </row>
    <row r="48" spans="1:6" x14ac:dyDescent="0.25">
      <c r="A48" s="25"/>
      <c r="B48" s="39" t="s">
        <v>198</v>
      </c>
      <c r="C48" s="26" t="s">
        <v>928</v>
      </c>
      <c r="D48" s="26">
        <v>232</v>
      </c>
      <c r="E48" s="21">
        <f>E49+E51</f>
        <v>20992247</v>
      </c>
      <c r="F48" s="21">
        <v>34436803</v>
      </c>
    </row>
    <row r="49" spans="1:6" ht="45" x14ac:dyDescent="0.25">
      <c r="A49" s="25" t="s">
        <v>32</v>
      </c>
      <c r="B49" s="39" t="s">
        <v>199</v>
      </c>
      <c r="C49" s="26" t="s">
        <v>928</v>
      </c>
      <c r="D49" s="26" t="s">
        <v>38</v>
      </c>
      <c r="E49" s="21">
        <v>18464433</v>
      </c>
      <c r="F49" s="21">
        <v>30715177</v>
      </c>
    </row>
    <row r="50" spans="1:6" ht="45" x14ac:dyDescent="0.25">
      <c r="A50" s="25" t="s">
        <v>33</v>
      </c>
      <c r="B50" s="39" t="s">
        <v>200</v>
      </c>
      <c r="C50" s="26"/>
      <c r="D50" s="26" t="s">
        <v>39</v>
      </c>
      <c r="E50" s="21"/>
      <c r="F50" s="21"/>
    </row>
    <row r="51" spans="1:6" x14ac:dyDescent="0.25">
      <c r="A51" s="25">
        <v>722</v>
      </c>
      <c r="B51" s="39" t="s">
        <v>201</v>
      </c>
      <c r="C51" s="26" t="s">
        <v>928</v>
      </c>
      <c r="D51" s="26">
        <v>235</v>
      </c>
      <c r="E51" s="21">
        <v>2527814</v>
      </c>
      <c r="F51" s="41">
        <v>3721626</v>
      </c>
    </row>
    <row r="52" spans="1:6" x14ac:dyDescent="0.25">
      <c r="A52" s="25">
        <v>723</v>
      </c>
      <c r="B52" s="39" t="s">
        <v>202</v>
      </c>
      <c r="C52" s="26"/>
      <c r="D52" s="26">
        <v>236</v>
      </c>
      <c r="E52" s="21"/>
      <c r="F52" s="21"/>
    </row>
    <row r="53" spans="1:6" ht="30" x14ac:dyDescent="0.25">
      <c r="A53" s="25" t="s">
        <v>34</v>
      </c>
      <c r="B53" s="39" t="s">
        <v>203</v>
      </c>
      <c r="C53" s="26"/>
      <c r="D53" s="26">
        <v>237</v>
      </c>
      <c r="E53" s="21"/>
      <c r="F53" s="21"/>
    </row>
    <row r="54" spans="1:6" x14ac:dyDescent="0.25">
      <c r="A54" s="25">
        <v>729</v>
      </c>
      <c r="B54" s="39" t="s">
        <v>204</v>
      </c>
      <c r="C54" s="26"/>
      <c r="D54" s="26">
        <v>238</v>
      </c>
      <c r="E54" s="21"/>
      <c r="F54" s="21"/>
    </row>
    <row r="55" spans="1:6" x14ac:dyDescent="0.25">
      <c r="A55" s="25"/>
      <c r="B55" s="39" t="s">
        <v>205</v>
      </c>
      <c r="C55" s="26" t="s">
        <v>928</v>
      </c>
      <c r="D55" s="26">
        <v>239</v>
      </c>
      <c r="E55" s="21">
        <f>E56+E58</f>
        <v>27107465</v>
      </c>
      <c r="F55" s="21">
        <v>32421574</v>
      </c>
    </row>
    <row r="56" spans="1:6" ht="45" x14ac:dyDescent="0.25">
      <c r="A56" s="25" t="s">
        <v>35</v>
      </c>
      <c r="B56" s="39" t="s">
        <v>206</v>
      </c>
      <c r="C56" s="26" t="s">
        <v>928</v>
      </c>
      <c r="D56" s="26" t="s">
        <v>40</v>
      </c>
      <c r="E56" s="21">
        <v>24712223</v>
      </c>
      <c r="F56" s="21">
        <v>29828604</v>
      </c>
    </row>
    <row r="57" spans="1:6" ht="45" x14ac:dyDescent="0.25">
      <c r="A57" s="25" t="s">
        <v>36</v>
      </c>
      <c r="B57" s="39" t="s">
        <v>207</v>
      </c>
      <c r="C57" s="26"/>
      <c r="D57" s="26" t="s">
        <v>41</v>
      </c>
      <c r="E57" s="21"/>
      <c r="F57" s="21"/>
    </row>
    <row r="58" spans="1:6" x14ac:dyDescent="0.25">
      <c r="A58" s="25">
        <v>622</v>
      </c>
      <c r="B58" s="39" t="s">
        <v>208</v>
      </c>
      <c r="C58" s="26" t="s">
        <v>928</v>
      </c>
      <c r="D58" s="26">
        <v>242</v>
      </c>
      <c r="E58" s="21">
        <v>2395242</v>
      </c>
      <c r="F58" s="21">
        <v>2592970</v>
      </c>
    </row>
    <row r="59" spans="1:6" x14ac:dyDescent="0.25">
      <c r="A59" s="25">
        <v>623</v>
      </c>
      <c r="B59" s="39" t="s">
        <v>209</v>
      </c>
      <c r="C59" s="26"/>
      <c r="D59" s="26">
        <v>243</v>
      </c>
      <c r="E59" s="21"/>
      <c r="F59" s="21"/>
    </row>
    <row r="60" spans="1:6" ht="30" x14ac:dyDescent="0.25">
      <c r="A60" s="25" t="s">
        <v>37</v>
      </c>
      <c r="B60" s="39" t="s">
        <v>333</v>
      </c>
      <c r="C60" s="26"/>
      <c r="D60" s="26">
        <v>244</v>
      </c>
      <c r="E60" s="21"/>
      <c r="F60" s="21"/>
    </row>
    <row r="61" spans="1:6" ht="30" x14ac:dyDescent="0.25">
      <c r="A61" s="25">
        <v>628</v>
      </c>
      <c r="B61" s="39" t="s">
        <v>334</v>
      </c>
      <c r="C61" s="26"/>
      <c r="D61" s="26">
        <v>245</v>
      </c>
      <c r="E61" s="21"/>
      <c r="F61" s="21"/>
    </row>
    <row r="62" spans="1:6" x14ac:dyDescent="0.25">
      <c r="A62" s="25">
        <v>629</v>
      </c>
      <c r="B62" s="39" t="s">
        <v>210</v>
      </c>
      <c r="C62" s="26"/>
      <c r="D62" s="26">
        <v>246</v>
      </c>
      <c r="E62" s="21"/>
      <c r="F62" s="21"/>
    </row>
    <row r="63" spans="1:6" ht="30" x14ac:dyDescent="0.25">
      <c r="A63" s="25"/>
      <c r="B63" s="39" t="s">
        <v>335</v>
      </c>
      <c r="C63" s="26"/>
      <c r="D63" s="26"/>
      <c r="E63" s="21"/>
      <c r="F63" s="21"/>
    </row>
    <row r="64" spans="1:6" x14ac:dyDescent="0.25">
      <c r="A64" s="25"/>
      <c r="B64" s="39" t="s">
        <v>211</v>
      </c>
      <c r="C64" s="26"/>
      <c r="D64" s="26">
        <v>247</v>
      </c>
      <c r="E64" s="21"/>
      <c r="F64" s="21">
        <v>2015229</v>
      </c>
    </row>
    <row r="65" spans="1:6" x14ac:dyDescent="0.25">
      <c r="A65" s="25"/>
      <c r="B65" s="39" t="s">
        <v>212</v>
      </c>
      <c r="C65" s="26"/>
      <c r="D65" s="26">
        <v>248</v>
      </c>
      <c r="E65" s="21">
        <f>E55-E48</f>
        <v>6115218</v>
      </c>
      <c r="F65" s="21"/>
    </row>
    <row r="66" spans="1:6" x14ac:dyDescent="0.25">
      <c r="A66" s="25"/>
      <c r="B66" s="39" t="s">
        <v>319</v>
      </c>
      <c r="C66" s="26"/>
      <c r="D66" s="26"/>
      <c r="E66" s="21"/>
      <c r="F66" s="21"/>
    </row>
    <row r="67" spans="1:6" x14ac:dyDescent="0.25">
      <c r="A67" s="25"/>
      <c r="B67" s="39" t="s">
        <v>213</v>
      </c>
      <c r="C67" s="26"/>
      <c r="D67" s="26">
        <v>249</v>
      </c>
      <c r="E67" s="21"/>
      <c r="F67" s="21">
        <v>2255609</v>
      </c>
    </row>
    <row r="68" spans="1:6" x14ac:dyDescent="0.25">
      <c r="A68" s="25"/>
      <c r="B68" s="39" t="s">
        <v>214</v>
      </c>
      <c r="C68" s="26"/>
      <c r="D68" s="26">
        <v>250</v>
      </c>
      <c r="E68" s="21">
        <f>E65-E45</f>
        <v>5333996</v>
      </c>
      <c r="F68" s="21"/>
    </row>
    <row r="69" spans="1:6" x14ac:dyDescent="0.25">
      <c r="A69" s="25"/>
      <c r="B69" s="39" t="s">
        <v>215</v>
      </c>
      <c r="C69" s="26"/>
      <c r="D69" s="26">
        <v>251</v>
      </c>
      <c r="E69" s="21"/>
      <c r="F69" s="21"/>
    </row>
    <row r="70" spans="1:6" x14ac:dyDescent="0.25">
      <c r="A70" s="25">
        <v>821</v>
      </c>
      <c r="B70" s="39" t="s">
        <v>216</v>
      </c>
      <c r="C70" s="26"/>
      <c r="D70" s="26">
        <v>252</v>
      </c>
      <c r="E70" s="21"/>
      <c r="F70" s="21"/>
    </row>
    <row r="71" spans="1:6" x14ac:dyDescent="0.25">
      <c r="A71" s="25">
        <v>822</v>
      </c>
      <c r="B71" s="39" t="s">
        <v>217</v>
      </c>
      <c r="C71" s="26"/>
      <c r="D71" s="26">
        <v>253</v>
      </c>
      <c r="E71" s="21"/>
      <c r="F71" s="21"/>
    </row>
    <row r="72" spans="1:6" x14ac:dyDescent="0.25">
      <c r="A72" s="25"/>
      <c r="B72" s="39" t="s">
        <v>291</v>
      </c>
      <c r="C72" s="26"/>
      <c r="D72" s="26"/>
      <c r="E72" s="21"/>
      <c r="F72" s="21"/>
    </row>
    <row r="73" spans="1:6" x14ac:dyDescent="0.25">
      <c r="A73" s="25"/>
      <c r="B73" s="39" t="s">
        <v>218</v>
      </c>
      <c r="C73" s="26" t="s">
        <v>871</v>
      </c>
      <c r="D73" s="26">
        <v>254</v>
      </c>
      <c r="E73" s="21"/>
      <c r="F73" s="21">
        <v>2255609</v>
      </c>
    </row>
    <row r="74" spans="1:6" x14ac:dyDescent="0.25">
      <c r="A74" s="25"/>
      <c r="B74" s="39" t="s">
        <v>219</v>
      </c>
      <c r="C74" s="26"/>
      <c r="D74" s="26">
        <v>255</v>
      </c>
      <c r="E74" s="21">
        <f>E68</f>
        <v>5333996</v>
      </c>
      <c r="F74" s="21"/>
    </row>
    <row r="75" spans="1:6" x14ac:dyDescent="0.25">
      <c r="A75" s="25"/>
      <c r="B75" s="39"/>
      <c r="C75" s="26"/>
      <c r="D75" s="26"/>
      <c r="E75" s="21"/>
      <c r="F75" s="21"/>
    </row>
    <row r="76" spans="1:6" x14ac:dyDescent="0.25">
      <c r="A76" s="25"/>
      <c r="B76" s="39" t="s">
        <v>292</v>
      </c>
      <c r="C76" s="26"/>
      <c r="D76" s="26"/>
      <c r="E76" s="21"/>
      <c r="F76" s="21"/>
    </row>
    <row r="77" spans="1:6" x14ac:dyDescent="0.25">
      <c r="A77" s="25"/>
      <c r="B77" s="39" t="s">
        <v>220</v>
      </c>
      <c r="C77" s="26"/>
      <c r="D77" s="26">
        <v>256</v>
      </c>
      <c r="E77" s="21">
        <f>E79</f>
        <v>-56983</v>
      </c>
      <c r="F77" s="21">
        <f>F79</f>
        <v>-49990</v>
      </c>
    </row>
    <row r="78" spans="1:6" ht="30" x14ac:dyDescent="0.25">
      <c r="A78" s="25"/>
      <c r="B78" s="39" t="s">
        <v>221</v>
      </c>
      <c r="C78" s="26"/>
      <c r="D78" s="26">
        <v>257</v>
      </c>
      <c r="E78" s="21"/>
      <c r="F78" s="21"/>
    </row>
    <row r="79" spans="1:6" ht="42" customHeight="1" x14ac:dyDescent="0.25">
      <c r="A79" s="28" t="s">
        <v>236</v>
      </c>
      <c r="B79" s="39" t="s">
        <v>222</v>
      </c>
      <c r="C79" s="26"/>
      <c r="D79" s="26" t="s">
        <v>42</v>
      </c>
      <c r="E79" s="21">
        <v>-56983</v>
      </c>
      <c r="F79" s="21">
        <v>-49990</v>
      </c>
    </row>
    <row r="80" spans="1:6" ht="48" customHeight="1" x14ac:dyDescent="0.25">
      <c r="A80" s="28" t="s">
        <v>237</v>
      </c>
      <c r="B80" s="39" t="s">
        <v>223</v>
      </c>
      <c r="C80" s="26"/>
      <c r="D80" s="26">
        <v>259</v>
      </c>
      <c r="E80" s="21"/>
      <c r="F80" s="21"/>
    </row>
    <row r="81" spans="1:6" ht="44.25" customHeight="1" x14ac:dyDescent="0.25">
      <c r="A81" s="28" t="s">
        <v>238</v>
      </c>
      <c r="B81" s="39" t="s">
        <v>224</v>
      </c>
      <c r="C81" s="26"/>
      <c r="D81" s="26">
        <v>260</v>
      </c>
      <c r="E81" s="21"/>
      <c r="F81" s="21"/>
    </row>
    <row r="82" spans="1:6" x14ac:dyDescent="0.25">
      <c r="A82" s="28" t="s">
        <v>239</v>
      </c>
      <c r="B82" s="39" t="s">
        <v>225</v>
      </c>
      <c r="C82" s="26"/>
      <c r="D82" s="26">
        <v>261</v>
      </c>
      <c r="E82" s="21"/>
      <c r="F82" s="21"/>
    </row>
    <row r="83" spans="1:6" ht="30" x14ac:dyDescent="0.25">
      <c r="A83" s="25"/>
      <c r="B83" s="39" t="s">
        <v>226</v>
      </c>
      <c r="C83" s="26"/>
      <c r="D83" s="26">
        <v>262</v>
      </c>
      <c r="E83" s="21"/>
      <c r="F83" s="21"/>
    </row>
    <row r="84" spans="1:6" ht="30" x14ac:dyDescent="0.25">
      <c r="A84" s="28" t="s">
        <v>236</v>
      </c>
      <c r="B84" s="39" t="s">
        <v>227</v>
      </c>
      <c r="C84" s="26"/>
      <c r="D84" s="26" t="s">
        <v>43</v>
      </c>
      <c r="E84" s="21"/>
      <c r="F84" s="21"/>
    </row>
    <row r="85" spans="1:6" ht="30" x14ac:dyDescent="0.25">
      <c r="A85" s="28" t="s">
        <v>238</v>
      </c>
      <c r="B85" s="39" t="s">
        <v>228</v>
      </c>
      <c r="C85" s="26"/>
      <c r="D85" s="26">
        <v>264</v>
      </c>
      <c r="E85" s="21"/>
      <c r="F85" s="21"/>
    </row>
    <row r="86" spans="1:6" x14ac:dyDescent="0.25">
      <c r="A86" s="25" t="s">
        <v>239</v>
      </c>
      <c r="B86" s="39" t="s">
        <v>229</v>
      </c>
      <c r="C86" s="26"/>
      <c r="D86" s="26">
        <v>265</v>
      </c>
      <c r="E86" s="21"/>
      <c r="F86" s="21"/>
    </row>
    <row r="87" spans="1:6" ht="30" x14ac:dyDescent="0.25">
      <c r="A87" s="25"/>
      <c r="B87" s="39" t="s">
        <v>230</v>
      </c>
      <c r="C87" s="26"/>
      <c r="D87" s="26"/>
      <c r="E87" s="21"/>
      <c r="F87" s="21"/>
    </row>
    <row r="88" spans="1:6" x14ac:dyDescent="0.25">
      <c r="A88" s="25"/>
      <c r="B88" s="39" t="s">
        <v>231</v>
      </c>
      <c r="C88" s="26" t="s">
        <v>871</v>
      </c>
      <c r="D88" s="26">
        <v>266</v>
      </c>
      <c r="E88" s="21"/>
      <c r="F88" s="21">
        <f>F73+F77</f>
        <v>2205619</v>
      </c>
    </row>
    <row r="89" spans="1:6" x14ac:dyDescent="0.25">
      <c r="A89" s="25"/>
      <c r="B89" s="39" t="s">
        <v>232</v>
      </c>
      <c r="C89" s="26"/>
      <c r="D89" s="26">
        <v>267</v>
      </c>
      <c r="E89" s="21">
        <f>E74-E77</f>
        <v>5390979</v>
      </c>
      <c r="F89" s="21"/>
    </row>
    <row r="90" spans="1:6" x14ac:dyDescent="0.25">
      <c r="A90" s="25"/>
      <c r="B90" s="39" t="s">
        <v>233</v>
      </c>
      <c r="C90" s="26"/>
      <c r="D90" s="26"/>
      <c r="E90" s="21"/>
      <c r="F90" s="21"/>
    </row>
    <row r="91" spans="1:6" x14ac:dyDescent="0.25">
      <c r="A91" s="25"/>
      <c r="B91" s="39" t="s">
        <v>234</v>
      </c>
      <c r="C91" s="26" t="s">
        <v>871</v>
      </c>
      <c r="D91" s="26">
        <v>268</v>
      </c>
      <c r="E91" s="32">
        <v>-1.4295304168876599</v>
      </c>
      <c r="F91" s="32">
        <v>0.56759999999999999</v>
      </c>
    </row>
    <row r="92" spans="1:6" x14ac:dyDescent="0.25">
      <c r="A92" s="25"/>
      <c r="B92" s="39" t="s">
        <v>235</v>
      </c>
      <c r="C92" s="24"/>
      <c r="D92" s="24">
        <v>269</v>
      </c>
      <c r="E92" s="32">
        <v>-1.4295304168876599</v>
      </c>
      <c r="F92" s="32">
        <v>0.56759999999999999</v>
      </c>
    </row>
    <row r="95" spans="1:6" ht="27.75" customHeight="1" x14ac:dyDescent="0.25">
      <c r="A95" s="4" t="s">
        <v>83</v>
      </c>
      <c r="B95" s="192" t="s">
        <v>85</v>
      </c>
      <c r="C95" s="192"/>
      <c r="D95" s="4" t="s">
        <v>84</v>
      </c>
      <c r="E95" s="189" t="s">
        <v>86</v>
      </c>
      <c r="F95" s="189"/>
    </row>
    <row r="96" spans="1:6" x14ac:dyDescent="0.25">
      <c r="A96" s="4" t="s">
        <v>919</v>
      </c>
      <c r="B96" s="190" t="s">
        <v>872</v>
      </c>
      <c r="C96" s="190"/>
      <c r="D96" s="4"/>
      <c r="E96" s="191" t="s">
        <v>340</v>
      </c>
      <c r="F96" s="191"/>
    </row>
  </sheetData>
  <mergeCells count="4">
    <mergeCell ref="B95:C95"/>
    <mergeCell ref="E95:F95"/>
    <mergeCell ref="B96:C96"/>
    <mergeCell ref="E96:F96"/>
  </mergeCells>
  <pageMargins left="0.70866141732283472" right="0.70866141732283472" top="0.74803149606299213" bottom="0.74803149606299213" header="0.31496062992125984" footer="0.31496062992125984"/>
  <pageSetup scale="72" fitToWidth="2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opLeftCell="A31" workbookViewId="0">
      <selection activeCell="B42" sqref="B42"/>
    </sheetView>
  </sheetViews>
  <sheetFormatPr defaultRowHeight="15" x14ac:dyDescent="0.25"/>
  <cols>
    <col min="1" max="1" width="11.28515625" style="23" customWidth="1"/>
    <col min="2" max="2" width="54.5703125" style="23" customWidth="1"/>
    <col min="3" max="3" width="9.140625" style="23"/>
    <col min="4" max="4" width="13.28515625" style="23" customWidth="1"/>
    <col min="5" max="5" width="16.85546875" style="23" bestFit="1" customWidth="1"/>
    <col min="6" max="16384" width="9.140625" style="23"/>
  </cols>
  <sheetData>
    <row r="1" spans="1:5" ht="39" x14ac:dyDescent="0.25">
      <c r="A1" s="31" t="s">
        <v>87</v>
      </c>
      <c r="B1" s="30" t="s">
        <v>854</v>
      </c>
      <c r="C1" s="1"/>
      <c r="D1" s="153"/>
      <c r="E1" s="1"/>
    </row>
    <row r="2" spans="1:5" x14ac:dyDescent="0.25">
      <c r="A2" s="1" t="s">
        <v>88</v>
      </c>
      <c r="B2" s="5"/>
      <c r="C2" s="1"/>
      <c r="D2" s="153"/>
      <c r="E2" s="1"/>
    </row>
    <row r="3" spans="1:5" x14ac:dyDescent="0.25">
      <c r="A3" s="1" t="s">
        <v>89</v>
      </c>
      <c r="B3" s="5"/>
      <c r="C3" s="1"/>
      <c r="D3" s="153"/>
      <c r="E3" s="1"/>
    </row>
    <row r="4" spans="1:5" x14ac:dyDescent="0.25">
      <c r="A4" s="1" t="s">
        <v>90</v>
      </c>
      <c r="B4" s="5"/>
      <c r="C4" s="1"/>
      <c r="D4" s="153"/>
      <c r="E4" s="1"/>
    </row>
    <row r="5" spans="1:5" x14ac:dyDescent="0.25">
      <c r="A5" s="1" t="s">
        <v>91</v>
      </c>
      <c r="B5" s="5"/>
      <c r="C5" s="1"/>
      <c r="D5" s="153"/>
      <c r="E5" s="1"/>
    </row>
    <row r="6" spans="1:5" x14ac:dyDescent="0.25">
      <c r="A6" s="1" t="s">
        <v>338</v>
      </c>
      <c r="B6" s="5"/>
      <c r="C6" s="1"/>
      <c r="D6" s="153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1"/>
      <c r="B8" s="153" t="s">
        <v>94</v>
      </c>
      <c r="C8" s="1"/>
      <c r="D8" s="1"/>
      <c r="E8" s="1"/>
    </row>
    <row r="9" spans="1:5" x14ac:dyDescent="0.25">
      <c r="A9" s="1"/>
      <c r="B9" s="153" t="s">
        <v>911</v>
      </c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2" spans="1:5" x14ac:dyDescent="0.25">
      <c r="A12" s="24" t="s">
        <v>80</v>
      </c>
      <c r="B12" s="24" t="s">
        <v>167</v>
      </c>
      <c r="C12" s="24" t="s">
        <v>170</v>
      </c>
      <c r="D12" s="24" t="s">
        <v>81</v>
      </c>
      <c r="E12" s="24" t="s">
        <v>82</v>
      </c>
    </row>
    <row r="13" spans="1:5" x14ac:dyDescent="0.25">
      <c r="A13" s="33">
        <v>1</v>
      </c>
      <c r="B13" s="33">
        <v>2</v>
      </c>
      <c r="C13" s="33">
        <v>3</v>
      </c>
      <c r="D13" s="33">
        <v>4</v>
      </c>
      <c r="E13" s="33">
        <v>5</v>
      </c>
    </row>
    <row r="14" spans="1:5" x14ac:dyDescent="0.25">
      <c r="A14" s="25"/>
      <c r="B14" s="24"/>
      <c r="C14" s="24"/>
      <c r="D14" s="24"/>
      <c r="E14" s="24"/>
    </row>
    <row r="15" spans="1:5" x14ac:dyDescent="0.25">
      <c r="A15" s="25">
        <v>1</v>
      </c>
      <c r="B15" s="24" t="s">
        <v>240</v>
      </c>
      <c r="C15" s="24">
        <v>301</v>
      </c>
      <c r="D15" s="21">
        <v>58013181.100000001</v>
      </c>
      <c r="E15" s="21">
        <v>59530131</v>
      </c>
    </row>
    <row r="16" spans="1:5" x14ac:dyDescent="0.25">
      <c r="A16" s="25"/>
      <c r="B16" s="24"/>
      <c r="C16" s="24"/>
      <c r="D16" s="21"/>
      <c r="E16" s="21"/>
    </row>
    <row r="17" spans="1:7" ht="30" x14ac:dyDescent="0.25">
      <c r="A17" s="25">
        <v>2</v>
      </c>
      <c r="B17" s="39" t="s">
        <v>241</v>
      </c>
      <c r="C17" s="24">
        <v>302</v>
      </c>
      <c r="D17" s="21"/>
      <c r="E17" s="21"/>
    </row>
    <row r="18" spans="1:7" ht="30" x14ac:dyDescent="0.25">
      <c r="A18" s="25">
        <v>3</v>
      </c>
      <c r="B18" s="39" t="s">
        <v>242</v>
      </c>
      <c r="C18" s="24">
        <v>303</v>
      </c>
      <c r="D18" s="21"/>
      <c r="E18" s="21"/>
    </row>
    <row r="19" spans="1:7" ht="45" x14ac:dyDescent="0.25">
      <c r="A19" s="25" t="s">
        <v>44</v>
      </c>
      <c r="B19" s="39" t="s">
        <v>243</v>
      </c>
      <c r="C19" s="26" t="s">
        <v>45</v>
      </c>
      <c r="D19" s="21">
        <v>58013181.100000001</v>
      </c>
      <c r="E19" s="21">
        <v>59530131</v>
      </c>
    </row>
    <row r="20" spans="1:7" x14ac:dyDescent="0.25">
      <c r="A20" s="25"/>
      <c r="B20" s="24"/>
      <c r="C20" s="24"/>
      <c r="D20" s="21"/>
      <c r="E20" s="21"/>
    </row>
    <row r="21" spans="1:7" x14ac:dyDescent="0.25">
      <c r="A21" s="25">
        <v>5</v>
      </c>
      <c r="B21" s="24" t="s">
        <v>244</v>
      </c>
      <c r="C21" s="24">
        <v>305</v>
      </c>
      <c r="D21" s="21">
        <f>-'2'!E74</f>
        <v>-5333996</v>
      </c>
      <c r="E21" s="21">
        <v>2255609</v>
      </c>
    </row>
    <row r="22" spans="1:7" x14ac:dyDescent="0.25">
      <c r="A22" s="25">
        <v>6</v>
      </c>
      <c r="B22" s="24" t="s">
        <v>245</v>
      </c>
      <c r="C22" s="24">
        <v>306</v>
      </c>
      <c r="D22" s="21">
        <f>'2'!E79</f>
        <v>-56983</v>
      </c>
      <c r="E22" s="21">
        <v>-49990</v>
      </c>
    </row>
    <row r="23" spans="1:7" x14ac:dyDescent="0.25">
      <c r="A23" s="25">
        <v>7</v>
      </c>
      <c r="B23" s="24" t="s">
        <v>246</v>
      </c>
      <c r="C23" s="24">
        <v>307</v>
      </c>
      <c r="D23" s="21">
        <f>D21+D22</f>
        <v>-5390979</v>
      </c>
      <c r="E23" s="21">
        <f>E21+E22</f>
        <v>2205619</v>
      </c>
    </row>
    <row r="24" spans="1:7" x14ac:dyDescent="0.25">
      <c r="A24" s="25"/>
      <c r="B24" s="24"/>
      <c r="C24" s="24"/>
      <c r="D24" s="21"/>
      <c r="E24" s="21"/>
    </row>
    <row r="25" spans="1:7" x14ac:dyDescent="0.25">
      <c r="A25" s="25">
        <v>8</v>
      </c>
      <c r="B25" s="24" t="s">
        <v>247</v>
      </c>
      <c r="C25" s="24">
        <v>308</v>
      </c>
      <c r="D25" s="21">
        <v>0</v>
      </c>
      <c r="E25" s="21">
        <v>0</v>
      </c>
    </row>
    <row r="26" spans="1:7" x14ac:dyDescent="0.25">
      <c r="A26" s="25">
        <v>9</v>
      </c>
      <c r="B26" s="24" t="s">
        <v>248</v>
      </c>
      <c r="C26" s="24">
        <v>309</v>
      </c>
      <c r="D26" s="21">
        <v>558275.12</v>
      </c>
      <c r="E26" s="21">
        <v>6213055</v>
      </c>
    </row>
    <row r="27" spans="1:7" ht="30" x14ac:dyDescent="0.25">
      <c r="A27" s="25">
        <v>10</v>
      </c>
      <c r="B27" s="39" t="s">
        <v>293</v>
      </c>
      <c r="C27" s="24">
        <v>310</v>
      </c>
      <c r="D27" s="21"/>
      <c r="E27" s="21"/>
    </row>
    <row r="28" spans="1:7" ht="30" x14ac:dyDescent="0.25">
      <c r="A28" s="25">
        <v>11</v>
      </c>
      <c r="B28" s="39" t="s">
        <v>249</v>
      </c>
      <c r="C28" s="24">
        <v>311</v>
      </c>
      <c r="D28" s="21"/>
      <c r="E28" s="21"/>
    </row>
    <row r="29" spans="1:7" x14ac:dyDescent="0.25">
      <c r="A29" s="25">
        <v>12</v>
      </c>
      <c r="B29" s="24" t="s">
        <v>250</v>
      </c>
      <c r="C29" s="24">
        <v>312</v>
      </c>
      <c r="D29" s="21"/>
      <c r="E29" s="21"/>
    </row>
    <row r="30" spans="1:7" x14ac:dyDescent="0.25">
      <c r="A30" s="25">
        <v>13</v>
      </c>
      <c r="B30" s="24" t="s">
        <v>251</v>
      </c>
      <c r="C30" s="24">
        <v>313</v>
      </c>
      <c r="D30" s="21"/>
      <c r="E30" s="21"/>
    </row>
    <row r="31" spans="1:7" x14ac:dyDescent="0.25">
      <c r="A31" s="25"/>
      <c r="B31" s="24"/>
      <c r="C31" s="24"/>
      <c r="D31" s="21"/>
      <c r="E31" s="21"/>
    </row>
    <row r="32" spans="1:7" ht="30" x14ac:dyDescent="0.25">
      <c r="A32" s="25">
        <v>14</v>
      </c>
      <c r="B32" s="39" t="s">
        <v>294</v>
      </c>
      <c r="C32" s="24">
        <v>314</v>
      </c>
      <c r="D32" s="21">
        <f>D19+D23-D26</f>
        <v>52063926.980000004</v>
      </c>
      <c r="E32" s="21">
        <f>E19+E23-E26</f>
        <v>55522695</v>
      </c>
      <c r="G32" s="27"/>
    </row>
    <row r="33" spans="1:5" x14ac:dyDescent="0.25">
      <c r="A33" s="25"/>
      <c r="B33" s="24"/>
      <c r="C33" s="24"/>
      <c r="D33" s="21"/>
      <c r="E33" s="21"/>
    </row>
    <row r="34" spans="1:5" x14ac:dyDescent="0.25">
      <c r="A34" s="25"/>
      <c r="B34" s="24" t="s">
        <v>252</v>
      </c>
      <c r="C34" s="24"/>
      <c r="D34" s="21"/>
      <c r="E34" s="21"/>
    </row>
    <row r="35" spans="1:5" x14ac:dyDescent="0.25">
      <c r="A35" s="25">
        <v>15</v>
      </c>
      <c r="B35" s="24" t="s">
        <v>253</v>
      </c>
      <c r="C35" s="24">
        <v>315</v>
      </c>
      <c r="D35" s="21">
        <v>3749012</v>
      </c>
      <c r="E35" s="21">
        <v>4175925</v>
      </c>
    </row>
    <row r="36" spans="1:5" x14ac:dyDescent="0.25">
      <c r="A36" s="25">
        <v>16</v>
      </c>
      <c r="B36" s="24" t="s">
        <v>254</v>
      </c>
      <c r="C36" s="24">
        <v>316</v>
      </c>
      <c r="D36" s="21">
        <v>0</v>
      </c>
      <c r="E36" s="21">
        <v>0</v>
      </c>
    </row>
    <row r="37" spans="1:5" x14ac:dyDescent="0.25">
      <c r="A37" s="25">
        <v>17</v>
      </c>
      <c r="B37" s="24" t="s">
        <v>255</v>
      </c>
      <c r="C37" s="24">
        <v>317</v>
      </c>
      <c r="D37" s="21">
        <v>36740</v>
      </c>
      <c r="E37" s="21">
        <v>415790</v>
      </c>
    </row>
    <row r="38" spans="1:5" x14ac:dyDescent="0.25">
      <c r="A38" s="25">
        <v>18</v>
      </c>
      <c r="B38" s="24" t="s">
        <v>256</v>
      </c>
      <c r="C38" s="24">
        <v>318</v>
      </c>
      <c r="D38" s="21">
        <v>3712272</v>
      </c>
      <c r="E38" s="21">
        <v>3760135</v>
      </c>
    </row>
    <row r="40" spans="1:5" ht="67.5" customHeight="1" x14ac:dyDescent="0.25">
      <c r="A40" s="22" t="s">
        <v>83</v>
      </c>
      <c r="B40" s="2" t="s">
        <v>99</v>
      </c>
      <c r="C40" s="153" t="s">
        <v>84</v>
      </c>
      <c r="D40" s="193" t="s">
        <v>86</v>
      </c>
      <c r="E40" s="193"/>
    </row>
    <row r="41" spans="1:5" ht="26.25" x14ac:dyDescent="0.25">
      <c r="A41" s="43" t="s">
        <v>919</v>
      </c>
      <c r="B41" s="195" t="s">
        <v>921</v>
      </c>
      <c r="C41" s="195"/>
      <c r="D41" s="194" t="s">
        <v>340</v>
      </c>
      <c r="E41" s="194"/>
    </row>
  </sheetData>
  <mergeCells count="3">
    <mergeCell ref="D40:E40"/>
    <mergeCell ref="D41:E41"/>
    <mergeCell ref="B41:C41"/>
  </mergeCells>
  <pageMargins left="0.70866141732283472" right="0.70866141732283472" top="0.74803149606299213" bottom="0.74803149606299213" header="0.31496062992125984" footer="0.31496062992125984"/>
  <pageSetup paperSize="9" scale="83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7"/>
  <sheetViews>
    <sheetView topLeftCell="A46" workbookViewId="0">
      <selection activeCell="B56" sqref="B56"/>
    </sheetView>
  </sheetViews>
  <sheetFormatPr defaultRowHeight="15" x14ac:dyDescent="0.25"/>
  <cols>
    <col min="1" max="1" width="7.7109375" style="23" customWidth="1"/>
    <col min="2" max="2" width="36" style="10" customWidth="1"/>
    <col min="3" max="3" width="10.28515625" style="23" bestFit="1" customWidth="1"/>
    <col min="4" max="4" width="9.140625" style="23"/>
    <col min="5" max="5" width="12.42578125" style="23" bestFit="1" customWidth="1"/>
    <col min="6" max="6" width="11.7109375" style="23" customWidth="1"/>
    <col min="7" max="9" width="9.140625" style="23"/>
    <col min="10" max="10" width="10.140625" style="23" bestFit="1" customWidth="1"/>
    <col min="11" max="16384" width="9.140625" style="23"/>
  </cols>
  <sheetData>
    <row r="1" spans="1:6" ht="51.75" x14ac:dyDescent="0.25">
      <c r="A1" s="31" t="s">
        <v>87</v>
      </c>
      <c r="B1" s="30" t="s">
        <v>854</v>
      </c>
      <c r="C1" s="153"/>
      <c r="D1" s="1"/>
    </row>
    <row r="2" spans="1:6" x14ac:dyDescent="0.25">
      <c r="A2" s="1" t="s">
        <v>88</v>
      </c>
      <c r="B2" s="6"/>
      <c r="C2" s="153"/>
      <c r="D2" s="1"/>
    </row>
    <row r="3" spans="1:6" x14ac:dyDescent="0.25">
      <c r="A3" s="1" t="s">
        <v>857</v>
      </c>
      <c r="B3" s="6"/>
      <c r="C3" s="153"/>
      <c r="D3" s="1"/>
    </row>
    <row r="4" spans="1:6" x14ac:dyDescent="0.25">
      <c r="A4" s="1" t="s">
        <v>90</v>
      </c>
      <c r="B4" s="6"/>
      <c r="C4" s="153"/>
      <c r="D4" s="1"/>
    </row>
    <row r="5" spans="1:6" x14ac:dyDescent="0.25">
      <c r="A5" s="1" t="s">
        <v>91</v>
      </c>
      <c r="B5" s="6"/>
      <c r="C5" s="153"/>
      <c r="D5" s="1"/>
    </row>
    <row r="6" spans="1:6" x14ac:dyDescent="0.25">
      <c r="A6" s="1" t="s">
        <v>338</v>
      </c>
      <c r="B6" s="6"/>
      <c r="C6" s="153"/>
      <c r="D6" s="1"/>
    </row>
    <row r="7" spans="1:6" x14ac:dyDescent="0.25">
      <c r="A7" s="1"/>
      <c r="B7" s="6"/>
      <c r="C7" s="1"/>
      <c r="D7" s="1"/>
    </row>
    <row r="8" spans="1:6" x14ac:dyDescent="0.25">
      <c r="A8" s="1"/>
      <c r="B8" s="6"/>
      <c r="C8" s="1"/>
      <c r="D8" s="1"/>
    </row>
    <row r="9" spans="1:6" x14ac:dyDescent="0.25">
      <c r="A9" s="197" t="s">
        <v>92</v>
      </c>
      <c r="B9" s="197"/>
      <c r="C9" s="197"/>
      <c r="D9" s="197"/>
    </row>
    <row r="10" spans="1:6" x14ac:dyDescent="0.25">
      <c r="A10" s="197" t="s">
        <v>93</v>
      </c>
      <c r="B10" s="197"/>
      <c r="C10" s="197"/>
      <c r="D10" s="197"/>
    </row>
    <row r="11" spans="1:6" x14ac:dyDescent="0.25">
      <c r="A11" s="197" t="s">
        <v>912</v>
      </c>
      <c r="B11" s="197"/>
      <c r="C11" s="197"/>
      <c r="D11" s="197"/>
    </row>
    <row r="13" spans="1:6" ht="30" x14ac:dyDescent="0.25">
      <c r="A13" s="24" t="s">
        <v>80</v>
      </c>
      <c r="B13" s="7" t="s">
        <v>167</v>
      </c>
      <c r="C13" s="24" t="s">
        <v>169</v>
      </c>
      <c r="D13" s="24" t="s">
        <v>170</v>
      </c>
      <c r="E13" s="24" t="s">
        <v>81</v>
      </c>
      <c r="F13" s="39" t="s">
        <v>82</v>
      </c>
    </row>
    <row r="14" spans="1:6" x14ac:dyDescent="0.25">
      <c r="A14" s="24">
        <v>1</v>
      </c>
      <c r="B14" s="7">
        <v>2</v>
      </c>
      <c r="C14" s="24">
        <v>3</v>
      </c>
      <c r="D14" s="24">
        <v>4</v>
      </c>
      <c r="E14" s="24">
        <v>5</v>
      </c>
      <c r="F14" s="24">
        <v>6</v>
      </c>
    </row>
    <row r="15" spans="1:6" x14ac:dyDescent="0.25">
      <c r="A15" s="24"/>
      <c r="B15" s="7"/>
      <c r="C15" s="24"/>
      <c r="D15" s="24"/>
      <c r="E15" s="24"/>
      <c r="F15" s="24"/>
    </row>
    <row r="16" spans="1:6" ht="30" x14ac:dyDescent="0.25">
      <c r="A16" s="25">
        <v>1</v>
      </c>
      <c r="B16" s="7" t="s">
        <v>295</v>
      </c>
      <c r="C16" s="24"/>
      <c r="D16" s="24"/>
      <c r="E16" s="24"/>
      <c r="F16" s="24"/>
    </row>
    <row r="17" spans="1:10" ht="45" x14ac:dyDescent="0.25">
      <c r="A17" s="25" t="s">
        <v>46</v>
      </c>
      <c r="B17" s="7" t="s">
        <v>296</v>
      </c>
      <c r="C17" s="24" t="s">
        <v>75</v>
      </c>
      <c r="D17" s="26">
        <v>401</v>
      </c>
      <c r="E17" s="21">
        <v>3923673</v>
      </c>
      <c r="F17" s="21">
        <v>779207</v>
      </c>
    </row>
    <row r="18" spans="1:10" ht="45" x14ac:dyDescent="0.25">
      <c r="A18" s="25" t="s">
        <v>47</v>
      </c>
      <c r="B18" s="7" t="s">
        <v>339</v>
      </c>
      <c r="C18" s="24" t="s">
        <v>76</v>
      </c>
      <c r="D18" s="26">
        <v>402</v>
      </c>
      <c r="E18" s="21">
        <v>2821604</v>
      </c>
      <c r="F18" s="21">
        <v>2967998</v>
      </c>
    </row>
    <row r="19" spans="1:10" ht="45" x14ac:dyDescent="0.25">
      <c r="A19" s="25" t="s">
        <v>48</v>
      </c>
      <c r="B19" s="7" t="s">
        <v>297</v>
      </c>
      <c r="C19" s="24" t="s">
        <v>75</v>
      </c>
      <c r="D19" s="26">
        <v>403</v>
      </c>
      <c r="E19" s="21"/>
      <c r="F19" s="21"/>
    </row>
    <row r="20" spans="1:10" ht="45" x14ac:dyDescent="0.25">
      <c r="A20" s="25" t="s">
        <v>49</v>
      </c>
      <c r="B20" s="7" t="s">
        <v>257</v>
      </c>
      <c r="C20" s="24" t="s">
        <v>76</v>
      </c>
      <c r="D20" s="26">
        <v>404</v>
      </c>
      <c r="E20" s="21"/>
      <c r="F20" s="21">
        <v>216199</v>
      </c>
    </row>
    <row r="21" spans="1:10" ht="45" x14ac:dyDescent="0.25">
      <c r="A21" s="25" t="s">
        <v>50</v>
      </c>
      <c r="B21" s="7" t="s">
        <v>329</v>
      </c>
      <c r="C21" s="24" t="s">
        <v>75</v>
      </c>
      <c r="D21" s="26">
        <v>405</v>
      </c>
      <c r="E21" s="21"/>
      <c r="F21" s="21"/>
    </row>
    <row r="22" spans="1:10" ht="30" x14ac:dyDescent="0.25">
      <c r="A22" s="25" t="s">
        <v>51</v>
      </c>
      <c r="B22" s="7" t="s">
        <v>330</v>
      </c>
      <c r="C22" s="24" t="s">
        <v>76</v>
      </c>
      <c r="D22" s="26">
        <v>406</v>
      </c>
      <c r="E22" s="21"/>
      <c r="F22" s="21"/>
    </row>
    <row r="23" spans="1:10" x14ac:dyDescent="0.25">
      <c r="A23" s="25" t="s">
        <v>52</v>
      </c>
      <c r="B23" s="7" t="s">
        <v>258</v>
      </c>
      <c r="C23" s="24" t="s">
        <v>75</v>
      </c>
      <c r="D23" s="26">
        <v>407</v>
      </c>
      <c r="E23" s="21">
        <v>57762</v>
      </c>
      <c r="F23" s="21">
        <v>70854</v>
      </c>
    </row>
    <row r="24" spans="1:10" x14ac:dyDescent="0.25">
      <c r="A24" s="25" t="s">
        <v>53</v>
      </c>
      <c r="B24" s="7" t="s">
        <v>259</v>
      </c>
      <c r="C24" s="24" t="s">
        <v>75</v>
      </c>
      <c r="D24" s="26">
        <v>408</v>
      </c>
      <c r="E24" s="21">
        <v>1759050</v>
      </c>
      <c r="F24" s="21">
        <v>2461863</v>
      </c>
    </row>
    <row r="25" spans="1:10" ht="30" x14ac:dyDescent="0.25">
      <c r="A25" s="25" t="s">
        <v>54</v>
      </c>
      <c r="B25" s="7" t="s">
        <v>298</v>
      </c>
      <c r="C25" s="24" t="s">
        <v>77</v>
      </c>
      <c r="D25" s="26">
        <v>409</v>
      </c>
      <c r="E25" s="21">
        <v>1092037</v>
      </c>
      <c r="F25" s="21">
        <v>916688</v>
      </c>
    </row>
    <row r="26" spans="1:10" ht="45" x14ac:dyDescent="0.25">
      <c r="A26" s="25" t="s">
        <v>55</v>
      </c>
      <c r="B26" s="7" t="s">
        <v>260</v>
      </c>
      <c r="C26" s="24" t="s">
        <v>77</v>
      </c>
      <c r="D26" s="26">
        <v>410</v>
      </c>
      <c r="E26" s="21">
        <v>13041</v>
      </c>
      <c r="F26" s="21"/>
    </row>
    <row r="27" spans="1:10" ht="30" x14ac:dyDescent="0.25">
      <c r="A27" s="25" t="s">
        <v>56</v>
      </c>
      <c r="B27" s="7" t="s">
        <v>261</v>
      </c>
      <c r="C27" s="24" t="s">
        <v>77</v>
      </c>
      <c r="D27" s="26">
        <v>411</v>
      </c>
      <c r="E27" s="21"/>
      <c r="F27" s="21"/>
    </row>
    <row r="28" spans="1:10" ht="30" x14ac:dyDescent="0.25">
      <c r="A28" s="25" t="s">
        <v>57</v>
      </c>
      <c r="B28" s="7" t="s">
        <v>262</v>
      </c>
      <c r="C28" s="24" t="s">
        <v>77</v>
      </c>
      <c r="D28" s="26">
        <v>412</v>
      </c>
      <c r="E28" s="21"/>
      <c r="F28" s="21"/>
    </row>
    <row r="29" spans="1:10" ht="30" x14ac:dyDescent="0.25">
      <c r="A29" s="25" t="s">
        <v>58</v>
      </c>
      <c r="B29" s="7" t="s">
        <v>263</v>
      </c>
      <c r="C29" s="24" t="s">
        <v>77</v>
      </c>
      <c r="D29" s="26">
        <v>413</v>
      </c>
      <c r="E29" s="21"/>
      <c r="F29" s="21"/>
    </row>
    <row r="30" spans="1:10" x14ac:dyDescent="0.25">
      <c r="A30" s="25" t="s">
        <v>59</v>
      </c>
      <c r="B30" s="7" t="s">
        <v>264</v>
      </c>
      <c r="C30" s="24" t="s">
        <v>75</v>
      </c>
      <c r="D30" s="26">
        <v>414</v>
      </c>
      <c r="E30" s="21">
        <v>5757460</v>
      </c>
      <c r="F30" s="21">
        <v>6730332</v>
      </c>
      <c r="H30" s="27"/>
      <c r="J30" s="27"/>
    </row>
    <row r="31" spans="1:10" x14ac:dyDescent="0.25">
      <c r="A31" s="25" t="s">
        <v>60</v>
      </c>
      <c r="B31" s="7" t="s">
        <v>265</v>
      </c>
      <c r="C31" s="24" t="s">
        <v>77</v>
      </c>
      <c r="D31" s="26">
        <v>415</v>
      </c>
      <c r="E31" s="34">
        <v>1474308</v>
      </c>
      <c r="F31" s="21">
        <v>258711</v>
      </c>
    </row>
    <row r="32" spans="1:10" ht="45" x14ac:dyDescent="0.25">
      <c r="A32" s="25" t="s">
        <v>61</v>
      </c>
      <c r="B32" s="7" t="s">
        <v>299</v>
      </c>
      <c r="C32" s="24" t="s">
        <v>78</v>
      </c>
      <c r="D32" s="26">
        <v>416</v>
      </c>
      <c r="E32" s="21">
        <f>E17-E18+E23+E24-E25+E30-E31-E26</f>
        <v>6096955</v>
      </c>
      <c r="F32" s="21">
        <v>5682660</v>
      </c>
    </row>
    <row r="33" spans="1:6" x14ac:dyDescent="0.25">
      <c r="A33" s="25"/>
      <c r="B33" s="7"/>
      <c r="C33" s="24"/>
      <c r="D33" s="26"/>
      <c r="E33" s="21"/>
      <c r="F33" s="21"/>
    </row>
    <row r="34" spans="1:6" ht="30" x14ac:dyDescent="0.25">
      <c r="A34" s="25">
        <v>2</v>
      </c>
      <c r="B34" s="7" t="s">
        <v>300</v>
      </c>
      <c r="C34" s="24"/>
      <c r="D34" s="26"/>
      <c r="E34" s="21"/>
      <c r="F34" s="21"/>
    </row>
    <row r="35" spans="1:6" x14ac:dyDescent="0.25">
      <c r="A35" s="25" t="s">
        <v>62</v>
      </c>
      <c r="B35" s="7" t="s">
        <v>266</v>
      </c>
      <c r="C35" s="24" t="s">
        <v>75</v>
      </c>
      <c r="D35" s="26">
        <v>417</v>
      </c>
      <c r="E35" s="21"/>
      <c r="F35" s="21"/>
    </row>
    <row r="36" spans="1:6" ht="30" x14ac:dyDescent="0.25">
      <c r="A36" s="25" t="s">
        <v>63</v>
      </c>
      <c r="B36" s="7" t="s">
        <v>267</v>
      </c>
      <c r="C36" s="24" t="s">
        <v>77</v>
      </c>
      <c r="D36" s="26">
        <v>418</v>
      </c>
      <c r="E36" s="21">
        <v>542103</v>
      </c>
      <c r="F36" s="21">
        <v>5999473</v>
      </c>
    </row>
    <row r="37" spans="1:6" ht="30" x14ac:dyDescent="0.25">
      <c r="A37" s="25" t="s">
        <v>64</v>
      </c>
      <c r="B37" s="7" t="s">
        <v>268</v>
      </c>
      <c r="C37" s="24" t="s">
        <v>77</v>
      </c>
      <c r="D37" s="26">
        <v>419</v>
      </c>
      <c r="E37" s="21"/>
      <c r="F37" s="21"/>
    </row>
    <row r="38" spans="1:6" ht="45" x14ac:dyDescent="0.25">
      <c r="A38" s="25" t="s">
        <v>65</v>
      </c>
      <c r="B38" s="7" t="s">
        <v>301</v>
      </c>
      <c r="C38" s="24" t="s">
        <v>75</v>
      </c>
      <c r="D38" s="26">
        <v>420</v>
      </c>
      <c r="E38" s="21"/>
      <c r="F38" s="21"/>
    </row>
    <row r="39" spans="1:6" ht="45" x14ac:dyDescent="0.25">
      <c r="A39" s="25" t="s">
        <v>66</v>
      </c>
      <c r="B39" s="7" t="s">
        <v>302</v>
      </c>
      <c r="C39" s="24" t="s">
        <v>77</v>
      </c>
      <c r="D39" s="26">
        <v>421</v>
      </c>
      <c r="E39" s="21"/>
      <c r="F39" s="21"/>
    </row>
    <row r="40" spans="1:6" x14ac:dyDescent="0.25">
      <c r="A40" s="25" t="s">
        <v>67</v>
      </c>
      <c r="B40" s="7" t="s">
        <v>269</v>
      </c>
      <c r="C40" s="24" t="s">
        <v>77</v>
      </c>
      <c r="D40" s="26">
        <v>422</v>
      </c>
      <c r="E40" s="21"/>
      <c r="F40" s="21"/>
    </row>
    <row r="41" spans="1:6" x14ac:dyDescent="0.25">
      <c r="A41" s="25" t="s">
        <v>68</v>
      </c>
      <c r="B41" s="7" t="s">
        <v>270</v>
      </c>
      <c r="C41" s="24" t="s">
        <v>75</v>
      </c>
      <c r="D41" s="26">
        <v>423</v>
      </c>
      <c r="E41" s="21"/>
      <c r="F41" s="21"/>
    </row>
    <row r="42" spans="1:6" x14ac:dyDescent="0.25">
      <c r="A42" s="25" t="s">
        <v>69</v>
      </c>
      <c r="B42" s="7" t="s">
        <v>271</v>
      </c>
      <c r="C42" s="24" t="s">
        <v>77</v>
      </c>
      <c r="D42" s="26">
        <v>424</v>
      </c>
      <c r="E42" s="21"/>
      <c r="F42" s="21"/>
    </row>
    <row r="43" spans="1:6" ht="30" x14ac:dyDescent="0.25">
      <c r="A43" s="25" t="s">
        <v>70</v>
      </c>
      <c r="B43" s="7" t="s">
        <v>272</v>
      </c>
      <c r="C43" s="24" t="s">
        <v>75</v>
      </c>
      <c r="D43" s="26">
        <v>425</v>
      </c>
      <c r="E43" s="21"/>
      <c r="F43" s="21"/>
    </row>
    <row r="44" spans="1:6" ht="30" x14ac:dyDescent="0.25">
      <c r="A44" s="25" t="s">
        <v>71</v>
      </c>
      <c r="B44" s="7" t="s">
        <v>273</v>
      </c>
      <c r="C44" s="24" t="s">
        <v>77</v>
      </c>
      <c r="D44" s="26">
        <v>426</v>
      </c>
      <c r="E44" s="21"/>
      <c r="F44" s="21"/>
    </row>
    <row r="45" spans="1:6" x14ac:dyDescent="0.25">
      <c r="A45" s="25" t="s">
        <v>72</v>
      </c>
      <c r="B45" s="7" t="s">
        <v>274</v>
      </c>
      <c r="C45" s="24" t="s">
        <v>75</v>
      </c>
      <c r="D45" s="26">
        <v>427</v>
      </c>
      <c r="E45" s="21"/>
      <c r="F45" s="21"/>
    </row>
    <row r="46" spans="1:6" x14ac:dyDescent="0.25">
      <c r="A46" s="25" t="s">
        <v>73</v>
      </c>
      <c r="B46" s="7" t="s">
        <v>275</v>
      </c>
      <c r="C46" s="24" t="s">
        <v>77</v>
      </c>
      <c r="D46" s="26">
        <v>428</v>
      </c>
      <c r="E46" s="21"/>
      <c r="F46" s="21"/>
    </row>
    <row r="47" spans="1:6" ht="45" x14ac:dyDescent="0.25">
      <c r="A47" s="25" t="s">
        <v>332</v>
      </c>
      <c r="B47" s="7" t="s">
        <v>331</v>
      </c>
      <c r="C47" s="24" t="s">
        <v>78</v>
      </c>
      <c r="D47" s="26">
        <v>429</v>
      </c>
      <c r="E47" s="21">
        <f>-E36</f>
        <v>-542103</v>
      </c>
      <c r="F47" s="21">
        <v>-5999473</v>
      </c>
    </row>
    <row r="48" spans="1:6" x14ac:dyDescent="0.25">
      <c r="A48" s="25"/>
      <c r="B48" s="7"/>
      <c r="C48" s="24"/>
      <c r="D48" s="26"/>
      <c r="E48" s="21"/>
      <c r="F48" s="21"/>
    </row>
    <row r="49" spans="1:10" ht="45" x14ac:dyDescent="0.25">
      <c r="A49" s="25">
        <v>3</v>
      </c>
      <c r="B49" s="7" t="s">
        <v>303</v>
      </c>
      <c r="C49" s="24" t="s">
        <v>78</v>
      </c>
      <c r="D49" s="26">
        <v>430</v>
      </c>
      <c r="E49" s="21">
        <f>E32+E47</f>
        <v>5554852</v>
      </c>
      <c r="F49" s="21">
        <v>-316813</v>
      </c>
    </row>
    <row r="50" spans="1:10" x14ac:dyDescent="0.25">
      <c r="A50" s="25"/>
      <c r="B50" s="7"/>
      <c r="C50" s="24"/>
      <c r="D50" s="26"/>
      <c r="E50" s="21"/>
      <c r="F50" s="21"/>
    </row>
    <row r="51" spans="1:10" ht="30" x14ac:dyDescent="0.25">
      <c r="A51" s="25">
        <v>4</v>
      </c>
      <c r="B51" s="7" t="s">
        <v>276</v>
      </c>
      <c r="C51" s="24" t="s">
        <v>78</v>
      </c>
      <c r="D51" s="26">
        <v>431</v>
      </c>
      <c r="E51" s="21">
        <f>'1'!F16</f>
        <v>2610110</v>
      </c>
      <c r="F51" s="21">
        <v>1201170</v>
      </c>
    </row>
    <row r="52" spans="1:10" ht="45" x14ac:dyDescent="0.25">
      <c r="A52" s="25">
        <v>5</v>
      </c>
      <c r="B52" s="7" t="s">
        <v>304</v>
      </c>
      <c r="C52" s="24" t="s">
        <v>78</v>
      </c>
      <c r="D52" s="26">
        <v>432</v>
      </c>
      <c r="E52" s="34">
        <v>0</v>
      </c>
      <c r="F52" s="21">
        <v>0</v>
      </c>
      <c r="J52" s="27"/>
    </row>
    <row r="53" spans="1:10" ht="45" x14ac:dyDescent="0.25">
      <c r="A53" s="25" t="s">
        <v>74</v>
      </c>
      <c r="B53" s="7" t="s">
        <v>277</v>
      </c>
      <c r="C53" s="24" t="s">
        <v>78</v>
      </c>
      <c r="D53" s="26">
        <v>433</v>
      </c>
      <c r="E53" s="21">
        <f>E49+E51+E52</f>
        <v>8164962</v>
      </c>
      <c r="F53" s="21">
        <v>884357</v>
      </c>
    </row>
    <row r="55" spans="1:10" ht="69" customHeight="1" x14ac:dyDescent="0.25">
      <c r="A55" s="43" t="s">
        <v>83</v>
      </c>
      <c r="B55" s="8" t="s">
        <v>99</v>
      </c>
      <c r="C55" s="153" t="s">
        <v>84</v>
      </c>
      <c r="D55" s="193" t="s">
        <v>86</v>
      </c>
      <c r="E55" s="193"/>
    </row>
    <row r="56" spans="1:10" ht="39" x14ac:dyDescent="0.25">
      <c r="A56" s="43" t="s">
        <v>919</v>
      </c>
      <c r="B56" s="9" t="s">
        <v>872</v>
      </c>
      <c r="C56" s="1"/>
      <c r="D56" s="196" t="s">
        <v>855</v>
      </c>
      <c r="E56" s="196"/>
    </row>
    <row r="57" spans="1:10" x14ac:dyDescent="0.25">
      <c r="D57" s="196" t="s">
        <v>856</v>
      </c>
      <c r="E57" s="196"/>
    </row>
  </sheetData>
  <mergeCells count="6">
    <mergeCell ref="D57:E57"/>
    <mergeCell ref="A9:D9"/>
    <mergeCell ref="A10:D10"/>
    <mergeCell ref="A11:D11"/>
    <mergeCell ref="D55:E55"/>
    <mergeCell ref="D56:E56"/>
  </mergeCells>
  <pageMargins left="0.70866141732283472" right="0.70866141732283472" top="0.74803149606299213" bottom="0.74803149606299213" header="0.31496062992125984" footer="0.31496062992125984"/>
  <pageSetup paperSize="9" scale="96" fitToWidth="2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P35"/>
  <sheetViews>
    <sheetView view="pageBreakPreview" zoomScaleNormal="100" zoomScaleSheetLayoutView="100" workbookViewId="0">
      <selection activeCell="C32" sqref="C32"/>
    </sheetView>
  </sheetViews>
  <sheetFormatPr defaultColWidth="8" defaultRowHeight="12.75" customHeight="1" x14ac:dyDescent="0.2"/>
  <cols>
    <col min="1" max="1" width="10.85546875" style="45" customWidth="1"/>
    <col min="2" max="2" width="5.7109375" style="45" customWidth="1"/>
    <col min="3" max="3" width="57.5703125" style="45" customWidth="1"/>
    <col min="4" max="4" width="7.140625" style="45" customWidth="1"/>
    <col min="5" max="6" width="16.42578125" style="45" customWidth="1"/>
    <col min="7" max="250" width="9.140625" style="46" customWidth="1"/>
    <col min="251" max="16384" width="8" style="58"/>
  </cols>
  <sheetData>
    <row r="2" spans="2:6" x14ac:dyDescent="0.2">
      <c r="B2" s="45" t="str">
        <f>'[1]1'!A1</f>
        <v xml:space="preserve">Naziv investicionog fonda: </v>
      </c>
      <c r="D2" s="179" t="s">
        <v>854</v>
      </c>
    </row>
    <row r="3" spans="2:6" x14ac:dyDescent="0.2">
      <c r="B3" s="45" t="str">
        <f>'[1]1'!A2</f>
        <v xml:space="preserve">Registarski broj investicionog fonda: </v>
      </c>
    </row>
    <row r="4" spans="2:6" x14ac:dyDescent="0.2">
      <c r="B4" s="45" t="str">
        <f>'[1]1'!A3</f>
        <v>Naziv društva za upravljanje investicionim fondom: Društvo za upravljanje investicionim fondovima Kristal invest A.D. Banja Luka</v>
      </c>
    </row>
    <row r="5" spans="2:6" x14ac:dyDescent="0.2">
      <c r="B5" s="45" t="str">
        <f>'[1]1'!A4</f>
        <v>Matični broj društva za upravljanje investicionim fondom: 01935615</v>
      </c>
    </row>
    <row r="6" spans="2:6" x14ac:dyDescent="0.2">
      <c r="B6" s="45" t="str">
        <f>'[1]1'!A5</f>
        <v>JIB društva za upravljanje investicionim fondom: 4400819920004</v>
      </c>
    </row>
    <row r="7" spans="2:6" x14ac:dyDescent="0.2">
      <c r="B7" s="45" t="str">
        <f>'[1]1'!A6</f>
        <v>JIB zatvorenog investicionog fonda: JP-M-6</v>
      </c>
    </row>
    <row r="10" spans="2:6" x14ac:dyDescent="0.2">
      <c r="B10" s="200" t="s">
        <v>878</v>
      </c>
      <c r="C10" s="200"/>
      <c r="D10" s="200"/>
      <c r="E10" s="200"/>
      <c r="F10" s="200"/>
    </row>
    <row r="11" spans="2:6" x14ac:dyDescent="0.2">
      <c r="B11" s="200" t="s">
        <v>896</v>
      </c>
      <c r="C11" s="200"/>
      <c r="D11" s="200"/>
      <c r="E11" s="200"/>
      <c r="F11" s="200"/>
    </row>
    <row r="12" spans="2:6" x14ac:dyDescent="0.2">
      <c r="B12" s="47"/>
      <c r="C12" s="47"/>
      <c r="D12" s="47"/>
      <c r="E12" s="47"/>
      <c r="F12" s="47"/>
    </row>
    <row r="13" spans="2:6" ht="25.5" x14ac:dyDescent="0.2">
      <c r="F13" s="74" t="s">
        <v>79</v>
      </c>
    </row>
    <row r="14" spans="2:6" ht="25.5" customHeight="1" x14ac:dyDescent="0.2">
      <c r="B14" s="48" t="s">
        <v>80</v>
      </c>
      <c r="C14" s="49" t="s">
        <v>879</v>
      </c>
      <c r="D14" s="49" t="s">
        <v>347</v>
      </c>
      <c r="E14" s="49" t="s">
        <v>81</v>
      </c>
      <c r="F14" s="49" t="s">
        <v>82</v>
      </c>
    </row>
    <row r="15" spans="2:6" x14ac:dyDescent="0.2">
      <c r="B15" s="50">
        <v>1</v>
      </c>
      <c r="C15" s="50">
        <v>2</v>
      </c>
      <c r="D15" s="50">
        <v>3</v>
      </c>
      <c r="E15" s="50">
        <v>4</v>
      </c>
      <c r="F15" s="50">
        <v>5</v>
      </c>
    </row>
    <row r="16" spans="2:6" ht="19.5" customHeight="1" x14ac:dyDescent="0.2">
      <c r="B16" s="50" t="s">
        <v>346</v>
      </c>
      <c r="C16" s="51" t="s">
        <v>880</v>
      </c>
      <c r="D16" s="50">
        <v>501</v>
      </c>
      <c r="E16" s="52"/>
      <c r="F16" s="52"/>
    </row>
    <row r="17" spans="1:6" ht="20.100000000000001" customHeight="1" x14ac:dyDescent="0.2">
      <c r="B17" s="50" t="s">
        <v>343</v>
      </c>
      <c r="C17" s="51" t="s">
        <v>881</v>
      </c>
      <c r="D17" s="50">
        <v>502</v>
      </c>
      <c r="E17" s="53">
        <v>58013181</v>
      </c>
      <c r="F17" s="53">
        <v>59530131</v>
      </c>
    </row>
    <row r="18" spans="1:6" ht="20.100000000000001" customHeight="1" x14ac:dyDescent="0.2">
      <c r="B18" s="50" t="s">
        <v>342</v>
      </c>
      <c r="C18" s="51" t="s">
        <v>882</v>
      </c>
      <c r="D18" s="50">
        <v>503</v>
      </c>
      <c r="E18" s="54">
        <v>3749012</v>
      </c>
      <c r="F18" s="54">
        <v>4175925</v>
      </c>
    </row>
    <row r="19" spans="1:6" ht="20.100000000000001" customHeight="1" x14ac:dyDescent="0.2">
      <c r="B19" s="50" t="s">
        <v>341</v>
      </c>
      <c r="C19" s="51" t="s">
        <v>883</v>
      </c>
      <c r="D19" s="50">
        <v>504</v>
      </c>
      <c r="E19" s="54">
        <v>15.474299999999999</v>
      </c>
      <c r="F19" s="54">
        <v>14.255599999999999</v>
      </c>
    </row>
    <row r="20" spans="1:6" ht="18.75" customHeight="1" x14ac:dyDescent="0.2">
      <c r="B20" s="50" t="s">
        <v>345</v>
      </c>
      <c r="C20" s="51" t="s">
        <v>884</v>
      </c>
      <c r="D20" s="50">
        <v>505</v>
      </c>
      <c r="E20" s="53"/>
      <c r="F20" s="53"/>
    </row>
    <row r="21" spans="1:6" ht="20.100000000000001" customHeight="1" x14ac:dyDescent="0.2">
      <c r="B21" s="50" t="s">
        <v>343</v>
      </c>
      <c r="C21" s="51" t="s">
        <v>885</v>
      </c>
      <c r="D21" s="50">
        <v>506</v>
      </c>
      <c r="E21" s="53">
        <v>52063927</v>
      </c>
      <c r="F21" s="53">
        <v>55522695</v>
      </c>
    </row>
    <row r="22" spans="1:6" ht="20.100000000000001" customHeight="1" x14ac:dyDescent="0.2">
      <c r="B22" s="50" t="s">
        <v>342</v>
      </c>
      <c r="C22" s="51" t="s">
        <v>886</v>
      </c>
      <c r="D22" s="50">
        <v>507</v>
      </c>
      <c r="E22" s="54">
        <v>3712272</v>
      </c>
      <c r="F22" s="54">
        <v>3760135</v>
      </c>
    </row>
    <row r="23" spans="1:6" ht="20.100000000000001" customHeight="1" x14ac:dyDescent="0.2">
      <c r="B23" s="50" t="s">
        <v>341</v>
      </c>
      <c r="C23" s="51" t="s">
        <v>887</v>
      </c>
      <c r="D23" s="50">
        <v>508</v>
      </c>
      <c r="E23" s="54">
        <v>14.024800000000001</v>
      </c>
      <c r="F23" s="54">
        <v>14.7661</v>
      </c>
    </row>
    <row r="24" spans="1:6" ht="20.100000000000001" customHeight="1" x14ac:dyDescent="0.2">
      <c r="B24" s="50" t="s">
        <v>344</v>
      </c>
      <c r="C24" s="51" t="s">
        <v>888</v>
      </c>
      <c r="D24" s="50">
        <v>509</v>
      </c>
      <c r="E24" s="53"/>
      <c r="F24" s="53"/>
    </row>
    <row r="25" spans="1:6" ht="18" customHeight="1" x14ac:dyDescent="0.2">
      <c r="B25" s="50" t="s">
        <v>343</v>
      </c>
      <c r="C25" s="51" t="s">
        <v>889</v>
      </c>
      <c r="D25" s="50">
        <v>510</v>
      </c>
      <c r="E25" s="54">
        <v>2.5676255202605611E-2</v>
      </c>
      <c r="F25" s="54">
        <v>2.5993214198730883E-2</v>
      </c>
    </row>
    <row r="26" spans="1:6" ht="18.75" customHeight="1" x14ac:dyDescent="0.2">
      <c r="B26" s="50" t="s">
        <v>342</v>
      </c>
      <c r="C26" s="51" t="s">
        <v>890</v>
      </c>
      <c r="D26" s="50">
        <v>511</v>
      </c>
      <c r="E26" s="56">
        <v>1.1975573013951354E-2</v>
      </c>
      <c r="F26" s="56">
        <v>4.0419633463192814E-3</v>
      </c>
    </row>
    <row r="27" spans="1:6" ht="20.100000000000001" customHeight="1" x14ac:dyDescent="0.2">
      <c r="B27" s="50" t="s">
        <v>341</v>
      </c>
      <c r="C27" s="51" t="s">
        <v>891</v>
      </c>
      <c r="D27" s="50">
        <v>512</v>
      </c>
      <c r="E27" s="53">
        <v>0</v>
      </c>
      <c r="F27" s="53">
        <v>0</v>
      </c>
    </row>
    <row r="28" spans="1:6" ht="20.100000000000001" customHeight="1" x14ac:dyDescent="0.2">
      <c r="B28" s="50" t="s">
        <v>44</v>
      </c>
      <c r="C28" s="51" t="s">
        <v>892</v>
      </c>
      <c r="D28" s="50">
        <v>513</v>
      </c>
      <c r="E28" s="54">
        <v>-0.1026</v>
      </c>
      <c r="F28" s="54">
        <v>-6.7299999999999999E-2</v>
      </c>
    </row>
    <row r="31" spans="1:6" ht="16.5" customHeight="1" x14ac:dyDescent="0.2">
      <c r="A31" s="201" t="s">
        <v>83</v>
      </c>
      <c r="B31" s="201"/>
      <c r="C31" s="57" t="s">
        <v>893</v>
      </c>
      <c r="D31" s="202" t="s">
        <v>84</v>
      </c>
      <c r="E31" s="203" t="s">
        <v>894</v>
      </c>
      <c r="F31" s="203"/>
    </row>
    <row r="32" spans="1:6" ht="16.5" customHeight="1" x14ac:dyDescent="0.2">
      <c r="A32" s="204" t="s">
        <v>920</v>
      </c>
      <c r="B32" s="201"/>
      <c r="C32" s="181" t="s">
        <v>872</v>
      </c>
      <c r="D32" s="202"/>
      <c r="E32" s="203"/>
      <c r="F32" s="203"/>
    </row>
    <row r="33" spans="3:6" x14ac:dyDescent="0.2">
      <c r="E33" s="198" t="s">
        <v>340</v>
      </c>
      <c r="F33" s="198"/>
    </row>
    <row r="34" spans="3:6" ht="17.25" customHeight="1" x14ac:dyDescent="0.2"/>
    <row r="35" spans="3:6" ht="23.25" customHeight="1" x14ac:dyDescent="0.4">
      <c r="C35" s="199"/>
      <c r="D35" s="199"/>
      <c r="E35" s="199"/>
      <c r="F35" s="199"/>
    </row>
  </sheetData>
  <mergeCells count="8">
    <mergeCell ref="E33:F33"/>
    <mergeCell ref="C35:F35"/>
    <mergeCell ref="B10:F10"/>
    <mergeCell ref="B11:F11"/>
    <mergeCell ref="A31:B31"/>
    <mergeCell ref="D31:D32"/>
    <mergeCell ref="E31:F32"/>
    <mergeCell ref="A32:B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74"/>
  <sheetViews>
    <sheetView view="pageBreakPreview" topLeftCell="A46" zoomScaleNormal="100" zoomScaleSheetLayoutView="100" workbookViewId="0">
      <selection activeCell="E65" sqref="E65"/>
    </sheetView>
  </sheetViews>
  <sheetFormatPr defaultColWidth="8" defaultRowHeight="12.75" customHeight="1" x14ac:dyDescent="0.2"/>
  <cols>
    <col min="1" max="1" width="47" style="74" customWidth="1"/>
    <col min="2" max="2" width="10.7109375" style="59" customWidth="1"/>
    <col min="3" max="3" width="11.85546875" style="60" customWidth="1"/>
    <col min="4" max="4" width="5.140625" style="45" customWidth="1"/>
    <col min="5" max="5" width="12.5703125" style="61" customWidth="1"/>
    <col min="6" max="6" width="5.28515625" style="57" customWidth="1"/>
    <col min="7" max="7" width="12.7109375" style="62" customWidth="1"/>
    <col min="8" max="8" width="5.28515625" style="57" customWidth="1"/>
    <col min="9" max="9" width="16.5703125" style="63" customWidth="1"/>
    <col min="10" max="10" width="7.5703125" style="57" customWidth="1"/>
    <col min="11" max="11" width="12" style="62" customWidth="1"/>
    <col min="12" max="12" width="5.42578125" style="64" customWidth="1"/>
    <col min="13" max="13" width="16.85546875" style="63" customWidth="1"/>
    <col min="14" max="14" width="6.42578125" style="57" customWidth="1"/>
    <col min="15" max="15" width="13.140625" style="62" customWidth="1"/>
    <col min="16" max="16" width="6.42578125" style="57" customWidth="1"/>
    <col min="17" max="17" width="13.28515625" style="62" customWidth="1"/>
    <col min="18" max="18" width="32.42578125" style="45" hidden="1" customWidth="1"/>
    <col min="19" max="19" width="14.85546875" style="45" hidden="1" customWidth="1"/>
    <col min="20" max="20" width="9.140625" style="45" customWidth="1"/>
    <col min="21" max="21" width="21" style="45" customWidth="1"/>
    <col min="22" max="256" width="9.140625" style="45" customWidth="1"/>
    <col min="257" max="16384" width="8" style="58"/>
  </cols>
  <sheetData>
    <row r="1" spans="1:18" x14ac:dyDescent="0.2">
      <c r="A1" s="45" t="str">
        <f>'[1]1'!A1</f>
        <v xml:space="preserve">Naziv investicionog fonda: </v>
      </c>
      <c r="B1" s="180" t="s">
        <v>854</v>
      </c>
    </row>
    <row r="2" spans="1:18" x14ac:dyDescent="0.2">
      <c r="A2" s="45" t="str">
        <f>'[1]1'!A2</f>
        <v xml:space="preserve">Registarski broj investicionog fonda: </v>
      </c>
    </row>
    <row r="3" spans="1:18" x14ac:dyDescent="0.2">
      <c r="A3" s="45" t="str">
        <f>'[1]1'!A3</f>
        <v>Naziv društva za upravljanje investicionim fondom: Društvo za upravljanje investicionim fondovima Kristal invest A.D. Banja Luka</v>
      </c>
    </row>
    <row r="4" spans="1:18" x14ac:dyDescent="0.2">
      <c r="A4" s="45" t="str">
        <f>'[1]1'!A4</f>
        <v>Matični broj društva za upravljanje investicionim fondom: 01935615</v>
      </c>
    </row>
    <row r="5" spans="1:18" x14ac:dyDescent="0.2">
      <c r="A5" s="45" t="str">
        <f>'[1]1'!A5</f>
        <v>JIB društva za upravljanje investicionim fondom: 4400819920004</v>
      </c>
    </row>
    <row r="6" spans="1:18" x14ac:dyDescent="0.2">
      <c r="A6" s="45" t="str">
        <f>'[1]1'!A6</f>
        <v>JIB zatvorenog investicionog fonda: JP-M-6</v>
      </c>
    </row>
    <row r="8" spans="1:18" x14ac:dyDescent="0.2">
      <c r="A8" s="200" t="s">
        <v>514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</row>
    <row r="9" spans="1:18" x14ac:dyDescent="0.2">
      <c r="A9" s="200" t="s">
        <v>897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  <c r="O9" s="200"/>
      <c r="P9" s="200"/>
      <c r="Q9" s="200"/>
    </row>
    <row r="10" spans="1:18" x14ac:dyDescent="0.2">
      <c r="A10" s="65"/>
      <c r="B10" s="66"/>
      <c r="C10" s="67"/>
      <c r="D10" s="68"/>
      <c r="E10" s="69"/>
      <c r="F10" s="70"/>
      <c r="G10" s="71"/>
      <c r="H10" s="70"/>
      <c r="I10" s="72"/>
      <c r="J10" s="70"/>
      <c r="K10" s="71"/>
      <c r="L10" s="73"/>
      <c r="M10" s="72"/>
      <c r="N10" s="70"/>
      <c r="O10" s="71"/>
      <c r="P10" s="70"/>
      <c r="Q10" s="71"/>
    </row>
    <row r="11" spans="1:18" x14ac:dyDescent="0.2">
      <c r="A11" s="74" t="s">
        <v>513</v>
      </c>
    </row>
    <row r="12" spans="1:18" ht="45.75" customHeight="1" x14ac:dyDescent="0.2">
      <c r="A12" s="205" t="s">
        <v>512</v>
      </c>
      <c r="B12" s="206"/>
      <c r="C12" s="207"/>
      <c r="D12" s="208" t="s">
        <v>347</v>
      </c>
      <c r="E12" s="211" t="s">
        <v>511</v>
      </c>
      <c r="F12" s="208" t="s">
        <v>347</v>
      </c>
      <c r="G12" s="213" t="s">
        <v>510</v>
      </c>
      <c r="H12" s="208" t="s">
        <v>347</v>
      </c>
      <c r="I12" s="215" t="s">
        <v>509</v>
      </c>
      <c r="J12" s="208" t="s">
        <v>347</v>
      </c>
      <c r="K12" s="213" t="s">
        <v>508</v>
      </c>
      <c r="L12" s="217" t="s">
        <v>347</v>
      </c>
      <c r="M12" s="215" t="s">
        <v>507</v>
      </c>
      <c r="N12" s="208" t="s">
        <v>347</v>
      </c>
      <c r="O12" s="213" t="s">
        <v>506</v>
      </c>
      <c r="P12" s="208" t="s">
        <v>347</v>
      </c>
      <c r="Q12" s="213" t="s">
        <v>505</v>
      </c>
      <c r="R12" s="75"/>
    </row>
    <row r="13" spans="1:18" ht="63" customHeight="1" x14ac:dyDescent="0.2">
      <c r="A13" s="49" t="s">
        <v>504</v>
      </c>
      <c r="B13" s="49" t="s">
        <v>503</v>
      </c>
      <c r="C13" s="49" t="s">
        <v>502</v>
      </c>
      <c r="D13" s="209"/>
      <c r="E13" s="212"/>
      <c r="F13" s="209"/>
      <c r="G13" s="214"/>
      <c r="H13" s="209"/>
      <c r="I13" s="216"/>
      <c r="J13" s="209"/>
      <c r="K13" s="214"/>
      <c r="L13" s="218"/>
      <c r="M13" s="216"/>
      <c r="N13" s="209"/>
      <c r="O13" s="214"/>
      <c r="P13" s="209"/>
      <c r="Q13" s="214"/>
      <c r="R13" s="75">
        <v>102235371.31999999</v>
      </c>
    </row>
    <row r="14" spans="1:18" x14ac:dyDescent="0.2">
      <c r="A14" s="205">
        <v>1</v>
      </c>
      <c r="B14" s="206"/>
      <c r="C14" s="207"/>
      <c r="D14" s="210"/>
      <c r="E14" s="76">
        <v>2</v>
      </c>
      <c r="F14" s="210"/>
      <c r="G14" s="76">
        <v>3</v>
      </c>
      <c r="H14" s="210"/>
      <c r="I14" s="49">
        <v>4</v>
      </c>
      <c r="J14" s="210"/>
      <c r="K14" s="76">
        <v>5</v>
      </c>
      <c r="L14" s="219"/>
      <c r="M14" s="49">
        <v>6</v>
      </c>
      <c r="N14" s="210"/>
      <c r="O14" s="76">
        <v>7</v>
      </c>
      <c r="P14" s="210"/>
      <c r="Q14" s="76">
        <v>8</v>
      </c>
      <c r="R14" s="75"/>
    </row>
    <row r="15" spans="1:18" ht="19.5" customHeight="1" x14ac:dyDescent="0.2">
      <c r="A15" s="77" t="s">
        <v>501</v>
      </c>
      <c r="B15" s="49"/>
      <c r="C15" s="78"/>
      <c r="D15" s="50" t="s">
        <v>500</v>
      </c>
      <c r="E15" s="79"/>
      <c r="F15" s="80" t="s">
        <v>499</v>
      </c>
      <c r="G15" s="81"/>
      <c r="H15" s="82" t="s">
        <v>498</v>
      </c>
      <c r="I15" s="83"/>
      <c r="J15" s="82" t="s">
        <v>497</v>
      </c>
      <c r="K15" s="84"/>
      <c r="L15" s="82" t="s">
        <v>496</v>
      </c>
      <c r="M15" s="85"/>
      <c r="N15" s="80" t="s">
        <v>495</v>
      </c>
      <c r="O15" s="84"/>
      <c r="P15" s="80" t="s">
        <v>494</v>
      </c>
      <c r="Q15" s="84"/>
      <c r="R15" s="86"/>
    </row>
    <row r="16" spans="1:18" ht="19.5" customHeight="1" x14ac:dyDescent="0.2">
      <c r="A16" s="77" t="s">
        <v>435</v>
      </c>
      <c r="B16" s="49"/>
      <c r="C16" s="78"/>
      <c r="D16" s="50" t="s">
        <v>493</v>
      </c>
      <c r="E16" s="79"/>
      <c r="F16" s="80" t="s">
        <v>492</v>
      </c>
      <c r="G16" s="81"/>
      <c r="H16" s="82" t="s">
        <v>491</v>
      </c>
      <c r="I16" s="83">
        <v>32220906.66</v>
      </c>
      <c r="J16" s="82" t="s">
        <v>490</v>
      </c>
      <c r="K16" s="84"/>
      <c r="L16" s="82" t="s">
        <v>489</v>
      </c>
      <c r="M16" s="85">
        <v>26592722.43</v>
      </c>
      <c r="N16" s="80" t="s">
        <v>488</v>
      </c>
      <c r="O16" s="84"/>
      <c r="P16" s="80" t="s">
        <v>487</v>
      </c>
      <c r="Q16" s="84">
        <v>48.6967</v>
      </c>
      <c r="R16" s="86"/>
    </row>
    <row r="17" spans="1:18" ht="19.5" customHeight="1" x14ac:dyDescent="0.2">
      <c r="A17" s="77" t="s">
        <v>486</v>
      </c>
      <c r="B17" s="49" t="s">
        <v>382</v>
      </c>
      <c r="C17" s="78" t="s">
        <v>485</v>
      </c>
      <c r="D17" s="50"/>
      <c r="E17" s="79">
        <v>1940242</v>
      </c>
      <c r="F17" s="80"/>
      <c r="G17" s="81">
        <v>0.41199999999999998</v>
      </c>
      <c r="H17" s="82"/>
      <c r="I17" s="83">
        <v>799379.7</v>
      </c>
      <c r="J17" s="82"/>
      <c r="K17" s="84">
        <v>0.4</v>
      </c>
      <c r="L17" s="82"/>
      <c r="M17" s="85">
        <v>776096.8</v>
      </c>
      <c r="N17" s="80"/>
      <c r="O17" s="84">
        <v>8.1564999999999994</v>
      </c>
      <c r="P17" s="80"/>
      <c r="Q17" s="84">
        <v>1.4212</v>
      </c>
      <c r="R17" s="86"/>
    </row>
    <row r="18" spans="1:18" ht="19.5" customHeight="1" x14ac:dyDescent="0.2">
      <c r="A18" s="77" t="s">
        <v>483</v>
      </c>
      <c r="B18" s="49" t="s">
        <v>382</v>
      </c>
      <c r="C18" s="78" t="s">
        <v>482</v>
      </c>
      <c r="D18" s="50"/>
      <c r="E18" s="79">
        <v>22381182</v>
      </c>
      <c r="F18" s="80"/>
      <c r="G18" s="81">
        <v>0.29020000000000001</v>
      </c>
      <c r="H18" s="82"/>
      <c r="I18" s="83">
        <v>6495019.0199999996</v>
      </c>
      <c r="J18" s="82"/>
      <c r="K18" s="84">
        <v>0.24970000000000001</v>
      </c>
      <c r="L18" s="82"/>
      <c r="M18" s="85">
        <v>5588581.1500000004</v>
      </c>
      <c r="N18" s="80"/>
      <c r="O18" s="84">
        <v>5.0640999999999998</v>
      </c>
      <c r="P18" s="80"/>
      <c r="Q18" s="84">
        <v>10.2338</v>
      </c>
      <c r="R18" s="86"/>
    </row>
    <row r="19" spans="1:18" ht="19.5" customHeight="1" x14ac:dyDescent="0.2">
      <c r="A19" s="77" t="s">
        <v>481</v>
      </c>
      <c r="B19" s="49" t="s">
        <v>382</v>
      </c>
      <c r="C19" s="78" t="s">
        <v>480</v>
      </c>
      <c r="D19" s="50"/>
      <c r="E19" s="79">
        <v>2829464</v>
      </c>
      <c r="F19" s="80"/>
      <c r="G19" s="81">
        <v>0.27639999999999998</v>
      </c>
      <c r="H19" s="82"/>
      <c r="I19" s="83">
        <v>782063.85</v>
      </c>
      <c r="J19" s="82"/>
      <c r="K19" s="84">
        <v>0.22589999999999999</v>
      </c>
      <c r="L19" s="82"/>
      <c r="M19" s="85">
        <v>639175.92000000004</v>
      </c>
      <c r="N19" s="80"/>
      <c r="O19" s="84">
        <v>2.7644000000000002</v>
      </c>
      <c r="P19" s="80"/>
      <c r="Q19" s="84">
        <v>1.1705000000000001</v>
      </c>
      <c r="R19" s="86"/>
    </row>
    <row r="20" spans="1:18" ht="19.5" customHeight="1" x14ac:dyDescent="0.2">
      <c r="A20" s="77" t="s">
        <v>479</v>
      </c>
      <c r="B20" s="49" t="s">
        <v>382</v>
      </c>
      <c r="C20" s="78" t="s">
        <v>478</v>
      </c>
      <c r="D20" s="50"/>
      <c r="E20" s="79">
        <v>20567648</v>
      </c>
      <c r="F20" s="80"/>
      <c r="G20" s="81">
        <v>0.38719999999999999</v>
      </c>
      <c r="H20" s="82"/>
      <c r="I20" s="83">
        <v>7963793.3099999996</v>
      </c>
      <c r="J20" s="82"/>
      <c r="K20" s="84">
        <v>0.3448</v>
      </c>
      <c r="L20" s="82"/>
      <c r="M20" s="85">
        <v>7091725.0300000003</v>
      </c>
      <c r="N20" s="80"/>
      <c r="O20" s="84">
        <v>5.34</v>
      </c>
      <c r="P20" s="80"/>
      <c r="Q20" s="84">
        <v>12.9864</v>
      </c>
      <c r="R20" s="86"/>
    </row>
    <row r="21" spans="1:18" ht="19.5" customHeight="1" x14ac:dyDescent="0.2">
      <c r="A21" s="77" t="s">
        <v>476</v>
      </c>
      <c r="B21" s="49" t="s">
        <v>382</v>
      </c>
      <c r="C21" s="78" t="s">
        <v>475</v>
      </c>
      <c r="D21" s="50"/>
      <c r="E21" s="79">
        <v>6453377</v>
      </c>
      <c r="F21" s="80"/>
      <c r="G21" s="81">
        <v>0.1</v>
      </c>
      <c r="H21" s="82"/>
      <c r="I21" s="83">
        <v>645337.69999999995</v>
      </c>
      <c r="J21" s="82"/>
      <c r="K21" s="84">
        <v>0.1</v>
      </c>
      <c r="L21" s="82"/>
      <c r="M21" s="85">
        <v>645337.69999999995</v>
      </c>
      <c r="N21" s="80"/>
      <c r="O21" s="84">
        <v>5.9537000000000004</v>
      </c>
      <c r="P21" s="80"/>
      <c r="Q21" s="84">
        <v>1.1817</v>
      </c>
      <c r="R21" s="86"/>
    </row>
    <row r="22" spans="1:18" ht="19.5" customHeight="1" x14ac:dyDescent="0.2">
      <c r="A22" s="77" t="s">
        <v>474</v>
      </c>
      <c r="B22" s="49" t="s">
        <v>382</v>
      </c>
      <c r="C22" s="78" t="s">
        <v>473</v>
      </c>
      <c r="D22" s="50"/>
      <c r="E22" s="79">
        <v>774096</v>
      </c>
      <c r="F22" s="80"/>
      <c r="G22" s="81">
        <v>0.3599</v>
      </c>
      <c r="H22" s="82"/>
      <c r="I22" s="83">
        <v>278597.15000000002</v>
      </c>
      <c r="J22" s="82"/>
      <c r="K22" s="84">
        <v>0.7</v>
      </c>
      <c r="L22" s="82"/>
      <c r="M22" s="85">
        <v>541867.19999999995</v>
      </c>
      <c r="N22" s="80"/>
      <c r="O22" s="84">
        <v>10</v>
      </c>
      <c r="P22" s="80"/>
      <c r="Q22" s="84">
        <v>0.99229999999999996</v>
      </c>
      <c r="R22" s="86"/>
    </row>
    <row r="23" spans="1:18" ht="19.5" customHeight="1" x14ac:dyDescent="0.2">
      <c r="A23" s="77" t="s">
        <v>472</v>
      </c>
      <c r="B23" s="49" t="s">
        <v>382</v>
      </c>
      <c r="C23" s="78" t="s">
        <v>471</v>
      </c>
      <c r="D23" s="50"/>
      <c r="E23" s="79">
        <v>1041175</v>
      </c>
      <c r="F23" s="80"/>
      <c r="G23" s="81">
        <v>0</v>
      </c>
      <c r="H23" s="82"/>
      <c r="I23" s="83">
        <v>0</v>
      </c>
      <c r="J23" s="82"/>
      <c r="K23" s="84">
        <v>0</v>
      </c>
      <c r="L23" s="82"/>
      <c r="M23" s="85">
        <v>0</v>
      </c>
      <c r="N23" s="80"/>
      <c r="O23" s="84">
        <v>8.7622999999999998</v>
      </c>
      <c r="P23" s="80"/>
      <c r="Q23" s="84">
        <v>0</v>
      </c>
      <c r="R23" s="86"/>
    </row>
    <row r="24" spans="1:18" ht="19.5" customHeight="1" x14ac:dyDescent="0.2">
      <c r="A24" s="77" t="s">
        <v>470</v>
      </c>
      <c r="B24" s="49" t="s">
        <v>382</v>
      </c>
      <c r="C24" s="78" t="s">
        <v>469</v>
      </c>
      <c r="D24" s="50"/>
      <c r="E24" s="79">
        <v>9343752</v>
      </c>
      <c r="F24" s="80"/>
      <c r="G24" s="81">
        <v>1.6183000000000001</v>
      </c>
      <c r="H24" s="82"/>
      <c r="I24" s="83">
        <v>15120993.859999999</v>
      </c>
      <c r="J24" s="82"/>
      <c r="K24" s="84">
        <v>1.1928000000000001</v>
      </c>
      <c r="L24" s="82"/>
      <c r="M24" s="85">
        <v>11145227.390000001</v>
      </c>
      <c r="N24" s="80"/>
      <c r="O24" s="84">
        <v>1.9015</v>
      </c>
      <c r="P24" s="80"/>
      <c r="Q24" s="84">
        <v>20.409199999999998</v>
      </c>
      <c r="R24" s="86"/>
    </row>
    <row r="25" spans="1:18" ht="19.5" customHeight="1" x14ac:dyDescent="0.2">
      <c r="A25" s="77" t="s">
        <v>468</v>
      </c>
      <c r="B25" s="49" t="s">
        <v>382</v>
      </c>
      <c r="C25" s="78" t="s">
        <v>467</v>
      </c>
      <c r="D25" s="50"/>
      <c r="E25" s="79">
        <v>658845</v>
      </c>
      <c r="F25" s="80"/>
      <c r="G25" s="81">
        <v>0.20599999999999999</v>
      </c>
      <c r="H25" s="82"/>
      <c r="I25" s="83">
        <v>135722.07</v>
      </c>
      <c r="J25" s="82"/>
      <c r="K25" s="84">
        <v>0.25</v>
      </c>
      <c r="L25" s="82"/>
      <c r="M25" s="85">
        <v>164711.25</v>
      </c>
      <c r="N25" s="80"/>
      <c r="O25" s="84">
        <v>5.4348000000000001</v>
      </c>
      <c r="P25" s="80"/>
      <c r="Q25" s="84">
        <v>0.30159999999999998</v>
      </c>
      <c r="R25" s="86"/>
    </row>
    <row r="26" spans="1:18" ht="19.5" customHeight="1" x14ac:dyDescent="0.2">
      <c r="A26" s="77" t="s">
        <v>380</v>
      </c>
      <c r="B26" s="49"/>
      <c r="C26" s="78"/>
      <c r="D26" s="50" t="s">
        <v>465</v>
      </c>
      <c r="E26" s="79"/>
      <c r="F26" s="80" t="s">
        <v>464</v>
      </c>
      <c r="G26" s="81"/>
      <c r="H26" s="82" t="s">
        <v>463</v>
      </c>
      <c r="I26" s="83"/>
      <c r="J26" s="82" t="s">
        <v>462</v>
      </c>
      <c r="K26" s="84"/>
      <c r="L26" s="82" t="s">
        <v>461</v>
      </c>
      <c r="M26" s="85"/>
      <c r="N26" s="80" t="s">
        <v>460</v>
      </c>
      <c r="O26" s="84"/>
      <c r="P26" s="80" t="s">
        <v>459</v>
      </c>
      <c r="Q26" s="84"/>
      <c r="R26" s="86"/>
    </row>
    <row r="27" spans="1:18" ht="19.5" customHeight="1" x14ac:dyDescent="0.2">
      <c r="A27" s="77" t="s">
        <v>372</v>
      </c>
      <c r="B27" s="49"/>
      <c r="C27" s="78"/>
      <c r="D27" s="50" t="s">
        <v>458</v>
      </c>
      <c r="E27" s="79"/>
      <c r="F27" s="80" t="s">
        <v>457</v>
      </c>
      <c r="G27" s="81"/>
      <c r="H27" s="82" t="s">
        <v>456</v>
      </c>
      <c r="I27" s="83"/>
      <c r="J27" s="82" t="s">
        <v>455</v>
      </c>
      <c r="K27" s="84"/>
      <c r="L27" s="82" t="s">
        <v>454</v>
      </c>
      <c r="M27" s="85"/>
      <c r="N27" s="80" t="s">
        <v>453</v>
      </c>
      <c r="O27" s="84"/>
      <c r="P27" s="80" t="s">
        <v>452</v>
      </c>
      <c r="Q27" s="84"/>
      <c r="R27" s="86"/>
    </row>
    <row r="28" spans="1:18" ht="19.5" customHeight="1" x14ac:dyDescent="0.2">
      <c r="A28" s="77" t="s">
        <v>451</v>
      </c>
      <c r="B28" s="49"/>
      <c r="C28" s="78"/>
      <c r="D28" s="50" t="s">
        <v>450</v>
      </c>
      <c r="E28" s="79"/>
      <c r="F28" s="80" t="s">
        <v>449</v>
      </c>
      <c r="G28" s="81"/>
      <c r="H28" s="82" t="s">
        <v>448</v>
      </c>
      <c r="I28" s="83">
        <v>32220906.66</v>
      </c>
      <c r="J28" s="82" t="s">
        <v>447</v>
      </c>
      <c r="K28" s="84"/>
      <c r="L28" s="82" t="s">
        <v>446</v>
      </c>
      <c r="M28" s="85">
        <v>26592722.43</v>
      </c>
      <c r="N28" s="80" t="s">
        <v>445</v>
      </c>
      <c r="O28" s="84"/>
      <c r="P28" s="80" t="s">
        <v>444</v>
      </c>
      <c r="Q28" s="84">
        <v>48.6967</v>
      </c>
      <c r="R28" s="86"/>
    </row>
    <row r="29" spans="1:18" ht="19.5" customHeight="1" x14ac:dyDescent="0.2">
      <c r="A29" s="77" t="s">
        <v>443</v>
      </c>
      <c r="B29" s="49"/>
      <c r="C29" s="78"/>
      <c r="D29" s="50" t="s">
        <v>442</v>
      </c>
      <c r="E29" s="79"/>
      <c r="F29" s="80" t="s">
        <v>441</v>
      </c>
      <c r="G29" s="81"/>
      <c r="H29" s="82" t="s">
        <v>440</v>
      </c>
      <c r="I29" s="83"/>
      <c r="J29" s="82" t="s">
        <v>439</v>
      </c>
      <c r="K29" s="84"/>
      <c r="L29" s="82" t="s">
        <v>438</v>
      </c>
      <c r="M29" s="85"/>
      <c r="N29" s="80" t="s">
        <v>437</v>
      </c>
      <c r="O29" s="84"/>
      <c r="P29" s="80" t="s">
        <v>436</v>
      </c>
      <c r="Q29" s="84"/>
      <c r="R29" s="86"/>
    </row>
    <row r="30" spans="1:18" ht="19.5" customHeight="1" x14ac:dyDescent="0.2">
      <c r="A30" s="77" t="s">
        <v>435</v>
      </c>
      <c r="B30" s="49"/>
      <c r="C30" s="78"/>
      <c r="D30" s="50" t="s">
        <v>434</v>
      </c>
      <c r="E30" s="79"/>
      <c r="F30" s="80" t="s">
        <v>433</v>
      </c>
      <c r="G30" s="81"/>
      <c r="H30" s="82" t="s">
        <v>432</v>
      </c>
      <c r="I30" s="83">
        <v>14924666.98</v>
      </c>
      <c r="J30" s="82" t="s">
        <v>431</v>
      </c>
      <c r="K30" s="84"/>
      <c r="L30" s="82" t="s">
        <v>430</v>
      </c>
      <c r="M30" s="85">
        <v>14342317.51</v>
      </c>
      <c r="N30" s="80" t="s">
        <v>429</v>
      </c>
      <c r="O30" s="84"/>
      <c r="P30" s="80" t="s">
        <v>428</v>
      </c>
      <c r="Q30" s="84">
        <v>26.2637</v>
      </c>
      <c r="R30" s="86"/>
    </row>
    <row r="31" spans="1:18" ht="19.5" customHeight="1" x14ac:dyDescent="0.2">
      <c r="A31" s="77" t="s">
        <v>426</v>
      </c>
      <c r="B31" s="49" t="s">
        <v>382</v>
      </c>
      <c r="C31" s="78" t="s">
        <v>425</v>
      </c>
      <c r="D31" s="50"/>
      <c r="E31" s="79">
        <v>1782</v>
      </c>
      <c r="F31" s="80"/>
      <c r="G31" s="81">
        <v>392.92619999999999</v>
      </c>
      <c r="H31" s="82"/>
      <c r="I31" s="83">
        <v>700194.57</v>
      </c>
      <c r="J31" s="82"/>
      <c r="K31" s="84">
        <v>441.43079999999998</v>
      </c>
      <c r="L31" s="82"/>
      <c r="M31" s="85">
        <v>786629.74</v>
      </c>
      <c r="N31" s="80"/>
      <c r="O31" s="84">
        <v>4.0000000000000002E-4</v>
      </c>
      <c r="P31" s="80"/>
      <c r="Q31" s="84">
        <v>1.4404999999999999</v>
      </c>
      <c r="R31" s="86"/>
    </row>
    <row r="32" spans="1:18" ht="19.5" customHeight="1" x14ac:dyDescent="0.2">
      <c r="A32" s="77" t="s">
        <v>424</v>
      </c>
      <c r="B32" s="49" t="s">
        <v>382</v>
      </c>
      <c r="C32" s="78" t="s">
        <v>423</v>
      </c>
      <c r="D32" s="50"/>
      <c r="E32" s="79">
        <v>2670</v>
      </c>
      <c r="F32" s="80"/>
      <c r="G32" s="81">
        <v>205.5033</v>
      </c>
      <c r="H32" s="82"/>
      <c r="I32" s="83">
        <v>548693.86</v>
      </c>
      <c r="J32" s="82"/>
      <c r="K32" s="84">
        <v>195.56460000000001</v>
      </c>
      <c r="L32" s="82"/>
      <c r="M32" s="85">
        <v>522157.42</v>
      </c>
      <c r="N32" s="80"/>
      <c r="O32" s="84">
        <v>2E-3</v>
      </c>
      <c r="P32" s="80"/>
      <c r="Q32" s="84">
        <v>0.95620000000000005</v>
      </c>
      <c r="R32" s="86"/>
    </row>
    <row r="33" spans="1:18" ht="19.5" customHeight="1" x14ac:dyDescent="0.2">
      <c r="A33" s="77" t="s">
        <v>422</v>
      </c>
      <c r="B33" s="49" t="s">
        <v>382</v>
      </c>
      <c r="C33" s="78" t="s">
        <v>421</v>
      </c>
      <c r="D33" s="50"/>
      <c r="E33" s="79">
        <v>2170</v>
      </c>
      <c r="F33" s="80"/>
      <c r="G33" s="81">
        <v>161.53110000000001</v>
      </c>
      <c r="H33" s="82"/>
      <c r="I33" s="83">
        <v>350522.43</v>
      </c>
      <c r="J33" s="82"/>
      <c r="K33" s="84">
        <v>160.13659999999999</v>
      </c>
      <c r="L33" s="82"/>
      <c r="M33" s="85">
        <v>347496.45</v>
      </c>
      <c r="N33" s="80"/>
      <c r="O33" s="84">
        <v>1E-4</v>
      </c>
      <c r="P33" s="80"/>
      <c r="Q33" s="84">
        <v>0.63629999999999998</v>
      </c>
      <c r="R33" s="86"/>
    </row>
    <row r="34" spans="1:18" ht="19.5" customHeight="1" x14ac:dyDescent="0.2">
      <c r="A34" s="77" t="s">
        <v>420</v>
      </c>
      <c r="B34" s="49" t="s">
        <v>382</v>
      </c>
      <c r="C34" s="78" t="s">
        <v>419</v>
      </c>
      <c r="D34" s="50"/>
      <c r="E34" s="79">
        <v>2300</v>
      </c>
      <c r="F34" s="80"/>
      <c r="G34" s="81">
        <v>209.73920000000001</v>
      </c>
      <c r="H34" s="82"/>
      <c r="I34" s="83">
        <v>482400.11</v>
      </c>
      <c r="J34" s="82"/>
      <c r="K34" s="84">
        <v>248.03270000000001</v>
      </c>
      <c r="L34" s="82"/>
      <c r="M34" s="85">
        <v>570475.14</v>
      </c>
      <c r="N34" s="80"/>
      <c r="O34" s="84">
        <v>6.9999999999999999E-4</v>
      </c>
      <c r="P34" s="80"/>
      <c r="Q34" s="84">
        <v>1.0447</v>
      </c>
      <c r="R34" s="86"/>
    </row>
    <row r="35" spans="1:18" ht="19.5" customHeight="1" x14ac:dyDescent="0.2">
      <c r="A35" s="77" t="s">
        <v>418</v>
      </c>
      <c r="B35" s="49" t="s">
        <v>382</v>
      </c>
      <c r="C35" s="78" t="s">
        <v>417</v>
      </c>
      <c r="D35" s="50"/>
      <c r="E35" s="79">
        <v>9625</v>
      </c>
      <c r="F35" s="80"/>
      <c r="G35" s="81">
        <v>129.59119999999999</v>
      </c>
      <c r="H35" s="82"/>
      <c r="I35" s="83">
        <v>1247314.8700000001</v>
      </c>
      <c r="J35" s="82"/>
      <c r="K35" s="84">
        <v>107.1516</v>
      </c>
      <c r="L35" s="82"/>
      <c r="M35" s="85">
        <v>1031334.06</v>
      </c>
      <c r="N35" s="80"/>
      <c r="O35" s="84">
        <v>4.0000000000000002E-4</v>
      </c>
      <c r="P35" s="80"/>
      <c r="Q35" s="84">
        <v>1.8886000000000001</v>
      </c>
      <c r="R35" s="86"/>
    </row>
    <row r="36" spans="1:18" ht="19.5" customHeight="1" x14ac:dyDescent="0.2">
      <c r="A36" s="77" t="s">
        <v>416</v>
      </c>
      <c r="B36" s="49" t="s">
        <v>382</v>
      </c>
      <c r="C36" s="78" t="s">
        <v>415</v>
      </c>
      <c r="D36" s="50"/>
      <c r="E36" s="79">
        <v>20255</v>
      </c>
      <c r="F36" s="80"/>
      <c r="G36" s="81">
        <v>82.938500000000005</v>
      </c>
      <c r="H36" s="82"/>
      <c r="I36" s="83">
        <v>1679918.85</v>
      </c>
      <c r="J36" s="82"/>
      <c r="K36" s="84">
        <v>75.932900000000004</v>
      </c>
      <c r="L36" s="82"/>
      <c r="M36" s="85">
        <v>1538020.68</v>
      </c>
      <c r="N36" s="80"/>
      <c r="O36" s="84">
        <v>1E-3</v>
      </c>
      <c r="P36" s="80"/>
      <c r="Q36" s="84">
        <v>2.8163999999999998</v>
      </c>
      <c r="R36" s="86"/>
    </row>
    <row r="37" spans="1:18" ht="19.5" customHeight="1" x14ac:dyDescent="0.2">
      <c r="A37" s="77" t="s">
        <v>414</v>
      </c>
      <c r="B37" s="49" t="s">
        <v>382</v>
      </c>
      <c r="C37" s="78" t="s">
        <v>413</v>
      </c>
      <c r="D37" s="50"/>
      <c r="E37" s="79">
        <v>100666</v>
      </c>
      <c r="F37" s="80"/>
      <c r="G37" s="81">
        <v>0.51439999999999997</v>
      </c>
      <c r="H37" s="82"/>
      <c r="I37" s="83">
        <v>51780.46</v>
      </c>
      <c r="J37" s="82"/>
      <c r="K37" s="84">
        <v>0.92600000000000005</v>
      </c>
      <c r="L37" s="82"/>
      <c r="M37" s="85">
        <v>93214.48</v>
      </c>
      <c r="N37" s="80"/>
      <c r="O37" s="84">
        <v>0.39229999999999998</v>
      </c>
      <c r="P37" s="80"/>
      <c r="Q37" s="84">
        <v>0.17069999999999999</v>
      </c>
      <c r="R37" s="86"/>
    </row>
    <row r="38" spans="1:18" ht="19.5" customHeight="1" x14ac:dyDescent="0.2">
      <c r="A38" s="77" t="s">
        <v>412</v>
      </c>
      <c r="B38" s="49" t="s">
        <v>382</v>
      </c>
      <c r="C38" s="78" t="s">
        <v>411</v>
      </c>
      <c r="D38" s="50"/>
      <c r="E38" s="79">
        <v>5700</v>
      </c>
      <c r="F38" s="80"/>
      <c r="G38" s="81">
        <v>56.661499999999997</v>
      </c>
      <c r="H38" s="82"/>
      <c r="I38" s="83">
        <v>322970.46000000002</v>
      </c>
      <c r="J38" s="82"/>
      <c r="K38" s="84">
        <v>45.434199999999997</v>
      </c>
      <c r="L38" s="82"/>
      <c r="M38" s="85">
        <v>258974.91</v>
      </c>
      <c r="N38" s="80"/>
      <c r="O38" s="84">
        <v>9.5999999999999992E-3</v>
      </c>
      <c r="P38" s="80"/>
      <c r="Q38" s="84">
        <v>0.47420000000000001</v>
      </c>
      <c r="R38" s="86"/>
    </row>
    <row r="39" spans="1:18" ht="19.5" customHeight="1" x14ac:dyDescent="0.2">
      <c r="A39" s="77" t="s">
        <v>410</v>
      </c>
      <c r="B39" s="49" t="s">
        <v>382</v>
      </c>
      <c r="C39" s="78" t="s">
        <v>873</v>
      </c>
      <c r="D39" s="50"/>
      <c r="E39" s="79">
        <v>493</v>
      </c>
      <c r="F39" s="80"/>
      <c r="G39" s="81">
        <v>442.47199999999998</v>
      </c>
      <c r="H39" s="82"/>
      <c r="I39" s="83">
        <v>218138.69</v>
      </c>
      <c r="J39" s="82"/>
      <c r="K39" s="84">
        <v>391.166</v>
      </c>
      <c r="L39" s="82"/>
      <c r="M39" s="85">
        <v>192844.84</v>
      </c>
      <c r="N39" s="80"/>
      <c r="O39" s="84"/>
      <c r="P39" s="80"/>
      <c r="Q39" s="84">
        <v>0.35310000000000002</v>
      </c>
      <c r="R39" s="86"/>
    </row>
    <row r="40" spans="1:18" ht="19.5" customHeight="1" x14ac:dyDescent="0.2">
      <c r="A40" s="77" t="s">
        <v>409</v>
      </c>
      <c r="B40" s="49" t="s">
        <v>382</v>
      </c>
      <c r="C40" s="78" t="s">
        <v>408</v>
      </c>
      <c r="D40" s="50"/>
      <c r="E40" s="79">
        <v>14710</v>
      </c>
      <c r="F40" s="80"/>
      <c r="G40" s="81">
        <v>51.340499999999999</v>
      </c>
      <c r="H40" s="82"/>
      <c r="I40" s="83">
        <v>755219.31</v>
      </c>
      <c r="J40" s="82"/>
      <c r="K40" s="84">
        <v>57.6188</v>
      </c>
      <c r="L40" s="82"/>
      <c r="M40" s="85">
        <v>847571.84</v>
      </c>
      <c r="N40" s="80"/>
      <c r="O40" s="84">
        <v>2.5999999999999999E-3</v>
      </c>
      <c r="P40" s="80"/>
      <c r="Q40" s="84">
        <v>1.5521</v>
      </c>
      <c r="R40" s="86"/>
    </row>
    <row r="41" spans="1:18" ht="19.5" customHeight="1" x14ac:dyDescent="0.2">
      <c r="A41" s="77" t="s">
        <v>407</v>
      </c>
      <c r="B41" s="49" t="s">
        <v>382</v>
      </c>
      <c r="C41" s="78" t="s">
        <v>406</v>
      </c>
      <c r="D41" s="50"/>
      <c r="E41" s="79">
        <v>13100</v>
      </c>
      <c r="F41" s="80"/>
      <c r="G41" s="81">
        <v>31.5031</v>
      </c>
      <c r="H41" s="82"/>
      <c r="I41" s="83">
        <v>412689.98</v>
      </c>
      <c r="J41" s="82"/>
      <c r="K41" s="84">
        <v>26.861699999999999</v>
      </c>
      <c r="L41" s="82"/>
      <c r="M41" s="85">
        <v>351888.85</v>
      </c>
      <c r="N41" s="80"/>
      <c r="O41" s="84">
        <v>6.9999999999999999E-4</v>
      </c>
      <c r="P41" s="80"/>
      <c r="Q41" s="84">
        <v>0.64439999999999997</v>
      </c>
      <c r="R41" s="86"/>
    </row>
    <row r="42" spans="1:18" ht="19.5" customHeight="1" x14ac:dyDescent="0.2">
      <c r="A42" s="77" t="s">
        <v>405</v>
      </c>
      <c r="B42" s="49" t="s">
        <v>382</v>
      </c>
      <c r="C42" s="78" t="s">
        <v>404</v>
      </c>
      <c r="D42" s="50"/>
      <c r="E42" s="79">
        <v>3000</v>
      </c>
      <c r="F42" s="80"/>
      <c r="G42" s="81">
        <v>34.226999999999997</v>
      </c>
      <c r="H42" s="82"/>
      <c r="I42" s="83">
        <v>102681.08</v>
      </c>
      <c r="J42" s="82"/>
      <c r="K42" s="84">
        <v>29.4939</v>
      </c>
      <c r="L42" s="82"/>
      <c r="M42" s="85">
        <v>88481.75</v>
      </c>
      <c r="N42" s="80"/>
      <c r="O42" s="84">
        <v>2.1999999999999999E-2</v>
      </c>
      <c r="P42" s="80"/>
      <c r="Q42" s="84">
        <v>0.16200000000000001</v>
      </c>
      <c r="R42" s="86"/>
    </row>
    <row r="43" spans="1:18" ht="19.5" customHeight="1" x14ac:dyDescent="0.2">
      <c r="A43" s="77" t="s">
        <v>403</v>
      </c>
      <c r="B43" s="49" t="s">
        <v>382</v>
      </c>
      <c r="C43" s="78" t="s">
        <v>402</v>
      </c>
      <c r="D43" s="50"/>
      <c r="E43" s="79">
        <v>5480</v>
      </c>
      <c r="F43" s="80"/>
      <c r="G43" s="81">
        <v>48.464799999999997</v>
      </c>
      <c r="H43" s="82"/>
      <c r="I43" s="83">
        <v>265587.23</v>
      </c>
      <c r="J43" s="82"/>
      <c r="K43" s="84">
        <v>65.631299999999996</v>
      </c>
      <c r="L43" s="82"/>
      <c r="M43" s="85">
        <v>359659.37</v>
      </c>
      <c r="N43" s="80"/>
      <c r="O43" s="84">
        <v>1E-4</v>
      </c>
      <c r="P43" s="80"/>
      <c r="Q43" s="84">
        <v>0.65859999999999996</v>
      </c>
      <c r="R43" s="86"/>
    </row>
    <row r="44" spans="1:18" ht="19.5" customHeight="1" x14ac:dyDescent="0.2">
      <c r="A44" s="77" t="s">
        <v>401</v>
      </c>
      <c r="B44" s="49" t="s">
        <v>382</v>
      </c>
      <c r="C44" s="78" t="s">
        <v>400</v>
      </c>
      <c r="D44" s="50"/>
      <c r="E44" s="79">
        <v>4110</v>
      </c>
      <c r="F44" s="80"/>
      <c r="G44" s="81">
        <v>102.9259</v>
      </c>
      <c r="H44" s="82"/>
      <c r="I44" s="83">
        <v>423025.29</v>
      </c>
      <c r="J44" s="82"/>
      <c r="K44" s="84">
        <v>53.7789</v>
      </c>
      <c r="L44" s="82"/>
      <c r="M44" s="85">
        <v>221031.17</v>
      </c>
      <c r="N44" s="80"/>
      <c r="O44" s="84">
        <v>2.9999999999999997E-4</v>
      </c>
      <c r="P44" s="80"/>
      <c r="Q44" s="84">
        <v>0.40479999999999999</v>
      </c>
      <c r="R44" s="86"/>
    </row>
    <row r="45" spans="1:18" ht="19.5" customHeight="1" x14ac:dyDescent="0.2">
      <c r="A45" s="77" t="s">
        <v>399</v>
      </c>
      <c r="B45" s="49" t="s">
        <v>382</v>
      </c>
      <c r="C45" s="78" t="s">
        <v>398</v>
      </c>
      <c r="D45" s="50"/>
      <c r="E45" s="79">
        <v>115194</v>
      </c>
      <c r="F45" s="80"/>
      <c r="G45" s="81">
        <v>24.447900000000001</v>
      </c>
      <c r="H45" s="82"/>
      <c r="I45" s="83">
        <v>2816248.51</v>
      </c>
      <c r="J45" s="82"/>
      <c r="K45" s="84">
        <v>24.252300000000002</v>
      </c>
      <c r="L45" s="82"/>
      <c r="M45" s="85">
        <v>2793718.52</v>
      </c>
      <c r="N45" s="80"/>
      <c r="O45" s="84">
        <v>2.4752000000000001</v>
      </c>
      <c r="P45" s="80"/>
      <c r="Q45" s="84">
        <v>5.1158999999999999</v>
      </c>
      <c r="R45" s="86"/>
    </row>
    <row r="46" spans="1:18" ht="19.5" customHeight="1" x14ac:dyDescent="0.2">
      <c r="A46" s="77" t="s">
        <v>397</v>
      </c>
      <c r="B46" s="49" t="s">
        <v>382</v>
      </c>
      <c r="C46" s="78" t="s">
        <v>396</v>
      </c>
      <c r="D46" s="50"/>
      <c r="E46" s="79">
        <v>52000</v>
      </c>
      <c r="F46" s="80"/>
      <c r="G46" s="81">
        <v>15.186999999999999</v>
      </c>
      <c r="H46" s="82"/>
      <c r="I46" s="83">
        <v>789725.04</v>
      </c>
      <c r="J46" s="82"/>
      <c r="K46" s="84">
        <v>14.6805</v>
      </c>
      <c r="L46" s="82"/>
      <c r="M46" s="85">
        <v>763383.92</v>
      </c>
      <c r="N46" s="80"/>
      <c r="O46" s="84">
        <v>8.6999999999999994E-3</v>
      </c>
      <c r="P46" s="80"/>
      <c r="Q46" s="84">
        <v>1.3978999999999999</v>
      </c>
      <c r="R46" s="86"/>
    </row>
    <row r="47" spans="1:18" ht="19.5" customHeight="1" x14ac:dyDescent="0.2">
      <c r="A47" s="77" t="s">
        <v>848</v>
      </c>
      <c r="B47" s="49" t="s">
        <v>382</v>
      </c>
      <c r="C47" s="78" t="s">
        <v>849</v>
      </c>
      <c r="D47" s="50"/>
      <c r="E47" s="79">
        <v>3010</v>
      </c>
      <c r="F47" s="80"/>
      <c r="G47" s="81">
        <v>142.51560000000001</v>
      </c>
      <c r="H47" s="82"/>
      <c r="I47" s="83">
        <v>428971.81</v>
      </c>
      <c r="J47" s="82"/>
      <c r="K47" s="84">
        <v>144.66569999999999</v>
      </c>
      <c r="L47" s="82"/>
      <c r="M47" s="85">
        <v>435443.83</v>
      </c>
      <c r="N47" s="80"/>
      <c r="O47" s="84">
        <v>2.0000000000000001E-4</v>
      </c>
      <c r="P47" s="80"/>
      <c r="Q47" s="84">
        <v>0.7974</v>
      </c>
      <c r="R47" s="86"/>
    </row>
    <row r="48" spans="1:18" ht="19.5" customHeight="1" x14ac:dyDescent="0.2">
      <c r="A48" s="77" t="s">
        <v>395</v>
      </c>
      <c r="B48" s="49" t="s">
        <v>382</v>
      </c>
      <c r="C48" s="78" t="s">
        <v>394</v>
      </c>
      <c r="D48" s="50"/>
      <c r="E48" s="79">
        <v>82673</v>
      </c>
      <c r="F48" s="80"/>
      <c r="G48" s="81">
        <v>11.252599999999999</v>
      </c>
      <c r="H48" s="82"/>
      <c r="I48" s="83">
        <v>930288.51</v>
      </c>
      <c r="J48" s="82"/>
      <c r="K48" s="84">
        <v>12.282400000000001</v>
      </c>
      <c r="L48" s="82"/>
      <c r="M48" s="85">
        <v>1015422.04</v>
      </c>
      <c r="N48" s="80"/>
      <c r="O48" s="84">
        <v>5.0700000000000002E-2</v>
      </c>
      <c r="P48" s="80"/>
      <c r="Q48" s="84">
        <v>1.8593999999999999</v>
      </c>
      <c r="R48" s="86"/>
    </row>
    <row r="49" spans="1:19" ht="19.5" customHeight="1" x14ac:dyDescent="0.2">
      <c r="A49" s="77" t="s">
        <v>393</v>
      </c>
      <c r="B49" s="49" t="s">
        <v>382</v>
      </c>
      <c r="C49" s="78" t="s">
        <v>392</v>
      </c>
      <c r="D49" s="50"/>
      <c r="E49" s="79">
        <v>12825</v>
      </c>
      <c r="F49" s="80"/>
      <c r="G49" s="81">
        <v>31.840900000000001</v>
      </c>
      <c r="H49" s="82"/>
      <c r="I49" s="83">
        <v>408359.7</v>
      </c>
      <c r="J49" s="82"/>
      <c r="K49" s="84">
        <v>27.4207</v>
      </c>
      <c r="L49" s="82"/>
      <c r="M49" s="85">
        <v>351670.95</v>
      </c>
      <c r="N49" s="80"/>
      <c r="O49" s="84">
        <v>7.7600000000000002E-2</v>
      </c>
      <c r="P49" s="80"/>
      <c r="Q49" s="84">
        <v>0.64400000000000002</v>
      </c>
      <c r="R49" s="86"/>
    </row>
    <row r="50" spans="1:19" ht="19.5" customHeight="1" x14ac:dyDescent="0.2">
      <c r="A50" s="77" t="s">
        <v>391</v>
      </c>
      <c r="B50" s="49" t="s">
        <v>382</v>
      </c>
      <c r="C50" s="78" t="s">
        <v>390</v>
      </c>
      <c r="D50" s="50"/>
      <c r="E50" s="79">
        <v>52500</v>
      </c>
      <c r="F50" s="80"/>
      <c r="G50" s="81">
        <v>3.7161</v>
      </c>
      <c r="H50" s="82"/>
      <c r="I50" s="83">
        <v>195094.04</v>
      </c>
      <c r="J50" s="82"/>
      <c r="K50" s="84">
        <v>3.5009000000000001</v>
      </c>
      <c r="L50" s="82"/>
      <c r="M50" s="85">
        <v>183799.12</v>
      </c>
      <c r="N50" s="80"/>
      <c r="O50" s="84">
        <v>0.1111</v>
      </c>
      <c r="P50" s="80"/>
      <c r="Q50" s="84">
        <v>0.33660000000000001</v>
      </c>
      <c r="R50" s="86"/>
    </row>
    <row r="51" spans="1:19" ht="19.5" customHeight="1" x14ac:dyDescent="0.2">
      <c r="A51" s="77" t="s">
        <v>389</v>
      </c>
      <c r="B51" s="49" t="s">
        <v>382</v>
      </c>
      <c r="C51" s="78" t="s">
        <v>388</v>
      </c>
      <c r="D51" s="50"/>
      <c r="E51" s="79">
        <v>9875</v>
      </c>
      <c r="F51" s="80"/>
      <c r="G51" s="81">
        <v>92.315200000000004</v>
      </c>
      <c r="H51" s="82"/>
      <c r="I51" s="83">
        <v>911612.36</v>
      </c>
      <c r="J51" s="82"/>
      <c r="K51" s="84">
        <v>97.400300000000001</v>
      </c>
      <c r="L51" s="82"/>
      <c r="M51" s="85">
        <v>961828.3</v>
      </c>
      <c r="N51" s="80"/>
      <c r="O51" s="84">
        <v>0.15110000000000001</v>
      </c>
      <c r="P51" s="80"/>
      <c r="Q51" s="84">
        <v>1.7613000000000001</v>
      </c>
      <c r="R51" s="86"/>
    </row>
    <row r="52" spans="1:19" ht="19.5" customHeight="1" x14ac:dyDescent="0.2">
      <c r="A52" s="77" t="s">
        <v>387</v>
      </c>
      <c r="B52" s="49" t="s">
        <v>382</v>
      </c>
      <c r="C52" s="78" t="s">
        <v>386</v>
      </c>
      <c r="D52" s="50"/>
      <c r="E52" s="79">
        <v>2569</v>
      </c>
      <c r="F52" s="80"/>
      <c r="G52" s="81">
        <v>0</v>
      </c>
      <c r="H52" s="82"/>
      <c r="I52" s="83">
        <v>0</v>
      </c>
      <c r="J52" s="82"/>
      <c r="K52" s="84">
        <v>0</v>
      </c>
      <c r="L52" s="82"/>
      <c r="M52" s="85">
        <v>0</v>
      </c>
      <c r="N52" s="80"/>
      <c r="O52" s="84">
        <v>0.57089999999999996</v>
      </c>
      <c r="P52" s="80"/>
      <c r="Q52" s="84">
        <v>0</v>
      </c>
      <c r="R52" s="86"/>
    </row>
    <row r="53" spans="1:19" ht="19.5" customHeight="1" x14ac:dyDescent="0.2">
      <c r="A53" s="77" t="s">
        <v>385</v>
      </c>
      <c r="B53" s="49" t="s">
        <v>382</v>
      </c>
      <c r="C53" s="78" t="s">
        <v>384</v>
      </c>
      <c r="D53" s="50"/>
      <c r="E53" s="79">
        <v>35234</v>
      </c>
      <c r="F53" s="80"/>
      <c r="G53" s="81">
        <v>16.944299999999998</v>
      </c>
      <c r="H53" s="82"/>
      <c r="I53" s="83">
        <v>597013.76000000001</v>
      </c>
      <c r="J53" s="82"/>
      <c r="K53" s="84">
        <v>10.201599999999999</v>
      </c>
      <c r="L53" s="82"/>
      <c r="M53" s="85">
        <v>359443.5</v>
      </c>
      <c r="N53" s="80"/>
      <c r="O53" s="84">
        <v>3.2000000000000002E-3</v>
      </c>
      <c r="P53" s="80"/>
      <c r="Q53" s="84">
        <v>0.65820000000000001</v>
      </c>
      <c r="R53" s="86"/>
    </row>
    <row r="54" spans="1:19" ht="19.5" customHeight="1" x14ac:dyDescent="0.2">
      <c r="A54" s="77" t="s">
        <v>383</v>
      </c>
      <c r="B54" s="49" t="s">
        <v>382</v>
      </c>
      <c r="C54" s="78" t="s">
        <v>381</v>
      </c>
      <c r="D54" s="50"/>
      <c r="E54" s="79">
        <v>1257</v>
      </c>
      <c r="F54" s="80"/>
      <c r="G54" s="81">
        <v>227.6977</v>
      </c>
      <c r="H54" s="82"/>
      <c r="I54" s="83">
        <v>286216.03999999998</v>
      </c>
      <c r="J54" s="82"/>
      <c r="K54" s="84">
        <v>213.06809999999999</v>
      </c>
      <c r="L54" s="82"/>
      <c r="M54" s="85">
        <v>267826.63</v>
      </c>
      <c r="N54" s="80"/>
      <c r="O54" s="84">
        <v>5.9999999999999995E-4</v>
      </c>
      <c r="P54" s="80"/>
      <c r="Q54" s="84">
        <v>0.4904</v>
      </c>
      <c r="R54" s="86"/>
    </row>
    <row r="55" spans="1:19" ht="19.5" customHeight="1" x14ac:dyDescent="0.2">
      <c r="A55" s="77" t="s">
        <v>380</v>
      </c>
      <c r="B55" s="49"/>
      <c r="C55" s="78"/>
      <c r="D55" s="50" t="s">
        <v>379</v>
      </c>
      <c r="E55" s="79"/>
      <c r="F55" s="80" t="s">
        <v>378</v>
      </c>
      <c r="G55" s="81"/>
      <c r="H55" s="82" t="s">
        <v>377</v>
      </c>
      <c r="I55" s="83"/>
      <c r="J55" s="82" t="s">
        <v>376</v>
      </c>
      <c r="K55" s="84"/>
      <c r="L55" s="82" t="s">
        <v>375</v>
      </c>
      <c r="M55" s="85"/>
      <c r="N55" s="80" t="s">
        <v>374</v>
      </c>
      <c r="O55" s="84"/>
      <c r="P55" s="80" t="s">
        <v>373</v>
      </c>
      <c r="Q55" s="84"/>
      <c r="R55" s="86"/>
    </row>
    <row r="56" spans="1:19" ht="19.5" customHeight="1" x14ac:dyDescent="0.2">
      <c r="A56" s="77" t="s">
        <v>372</v>
      </c>
      <c r="B56" s="49"/>
      <c r="C56" s="78"/>
      <c r="D56" s="50" t="s">
        <v>371</v>
      </c>
      <c r="E56" s="79"/>
      <c r="F56" s="80" t="s">
        <v>35</v>
      </c>
      <c r="G56" s="81"/>
      <c r="H56" s="82" t="s">
        <v>370</v>
      </c>
      <c r="I56" s="83"/>
      <c r="J56" s="82" t="s">
        <v>369</v>
      </c>
      <c r="K56" s="84"/>
      <c r="L56" s="82" t="s">
        <v>368</v>
      </c>
      <c r="M56" s="85"/>
      <c r="N56" s="80" t="s">
        <v>367</v>
      </c>
      <c r="O56" s="84"/>
      <c r="P56" s="80" t="s">
        <v>366</v>
      </c>
      <c r="Q56" s="84"/>
      <c r="R56" s="86"/>
    </row>
    <row r="57" spans="1:19" ht="19.5" customHeight="1" x14ac:dyDescent="0.2">
      <c r="A57" s="77" t="s">
        <v>365</v>
      </c>
      <c r="B57" s="49"/>
      <c r="C57" s="78"/>
      <c r="D57" s="50" t="s">
        <v>364</v>
      </c>
      <c r="E57" s="79"/>
      <c r="F57" s="80" t="s">
        <v>36</v>
      </c>
      <c r="G57" s="81"/>
      <c r="H57" s="82" t="s">
        <v>363</v>
      </c>
      <c r="I57" s="83">
        <v>14924666.98</v>
      </c>
      <c r="J57" s="82" t="s">
        <v>362</v>
      </c>
      <c r="K57" s="84"/>
      <c r="L57" s="82" t="s">
        <v>361</v>
      </c>
      <c r="M57" s="85">
        <v>14342317.51</v>
      </c>
      <c r="N57" s="80" t="s">
        <v>360</v>
      </c>
      <c r="O57" s="84"/>
      <c r="P57" s="80" t="s">
        <v>359</v>
      </c>
      <c r="Q57" s="84">
        <v>26.2637</v>
      </c>
      <c r="R57" s="86"/>
    </row>
    <row r="58" spans="1:19" ht="19.5" customHeight="1" x14ac:dyDescent="0.2">
      <c r="A58" s="77" t="s">
        <v>358</v>
      </c>
      <c r="B58" s="49"/>
      <c r="C58" s="78"/>
      <c r="D58" s="50" t="s">
        <v>357</v>
      </c>
      <c r="E58" s="79"/>
      <c r="F58" s="80" t="s">
        <v>356</v>
      </c>
      <c r="G58" s="81"/>
      <c r="H58" s="82" t="s">
        <v>355</v>
      </c>
      <c r="I58" s="83">
        <v>47145573.630000003</v>
      </c>
      <c r="J58" s="82" t="s">
        <v>354</v>
      </c>
      <c r="K58" s="84"/>
      <c r="L58" s="82" t="s">
        <v>353</v>
      </c>
      <c r="M58" s="154">
        <v>40935039.939999998</v>
      </c>
      <c r="N58" s="80" t="s">
        <v>352</v>
      </c>
      <c r="O58" s="84"/>
      <c r="P58" s="80" t="s">
        <v>351</v>
      </c>
      <c r="Q58" s="84">
        <v>74.960400000000007</v>
      </c>
      <c r="R58" s="86"/>
    </row>
    <row r="59" spans="1:19" ht="17.25" customHeight="1" x14ac:dyDescent="0.2">
      <c r="A59" s="87" t="s">
        <v>350</v>
      </c>
      <c r="B59" s="87"/>
      <c r="C59" s="87"/>
      <c r="D59" s="88"/>
      <c r="E59" s="89"/>
      <c r="F59" s="90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2"/>
      <c r="R59" s="93"/>
    </row>
    <row r="60" spans="1:19" ht="10.5" customHeight="1" x14ac:dyDescent="0.2">
      <c r="A60" s="87" t="s">
        <v>349</v>
      </c>
      <c r="B60" s="87"/>
      <c r="C60" s="87"/>
      <c r="D60" s="88"/>
      <c r="E60" s="89"/>
      <c r="F60" s="90"/>
      <c r="G60" s="91"/>
      <c r="H60" s="90"/>
      <c r="I60" s="94"/>
      <c r="J60" s="90"/>
      <c r="K60" s="91"/>
      <c r="L60" s="95"/>
      <c r="M60" s="94"/>
      <c r="N60" s="90"/>
      <c r="O60" s="92"/>
      <c r="P60" s="90"/>
      <c r="Q60" s="92"/>
      <c r="R60" s="93"/>
    </row>
    <row r="61" spans="1:19" ht="15.75" customHeight="1" x14ac:dyDescent="0.2">
      <c r="A61" s="87" t="s">
        <v>348</v>
      </c>
      <c r="B61" s="87"/>
      <c r="C61" s="87"/>
      <c r="D61" s="88"/>
      <c r="E61" s="89"/>
      <c r="F61" s="90"/>
      <c r="G61" s="91"/>
      <c r="H61" s="90"/>
      <c r="I61" s="94"/>
      <c r="J61" s="90"/>
      <c r="K61" s="91"/>
      <c r="L61" s="95"/>
      <c r="M61" s="94"/>
      <c r="N61" s="90"/>
      <c r="O61" s="92"/>
      <c r="P61" s="90"/>
      <c r="Q61" s="92"/>
      <c r="R61" s="93"/>
    </row>
    <row r="62" spans="1:19" ht="21.75" customHeight="1" x14ac:dyDescent="0.2">
      <c r="A62" s="87"/>
      <c r="B62" s="87"/>
      <c r="C62" s="87"/>
      <c r="D62" s="88"/>
      <c r="E62" s="89"/>
      <c r="F62" s="90"/>
      <c r="G62" s="91"/>
      <c r="H62" s="90"/>
      <c r="I62" s="94"/>
      <c r="J62" s="90"/>
      <c r="K62" s="91"/>
      <c r="L62" s="95"/>
      <c r="M62" s="94"/>
      <c r="N62" s="90"/>
      <c r="O62" s="92"/>
      <c r="P62" s="90"/>
      <c r="Q62" s="92"/>
      <c r="R62" s="93"/>
    </row>
    <row r="63" spans="1:19" x14ac:dyDescent="0.2">
      <c r="F63" s="63"/>
      <c r="H63" s="62"/>
      <c r="J63" s="62"/>
      <c r="N63" s="63"/>
      <c r="P63" s="63"/>
      <c r="R63" s="96" t="e">
        <f>#REF!-85736322.07</f>
        <v>#REF!</v>
      </c>
      <c r="S63" s="96" t="e">
        <f>#REF!-85736322.07</f>
        <v>#REF!</v>
      </c>
    </row>
    <row r="64" spans="1:19" ht="26.25" customHeight="1" x14ac:dyDescent="0.2">
      <c r="A64" s="97" t="s">
        <v>83</v>
      </c>
      <c r="E64" s="98" t="s">
        <v>85</v>
      </c>
      <c r="H64" s="62"/>
      <c r="I64" s="63" t="s">
        <v>84</v>
      </c>
      <c r="J64" s="63"/>
      <c r="L64" s="63"/>
      <c r="M64" s="203" t="s">
        <v>86</v>
      </c>
      <c r="N64" s="203"/>
      <c r="O64" s="203"/>
      <c r="P64" s="64"/>
    </row>
    <row r="65" spans="1:16" ht="24.75" customHeight="1" x14ac:dyDescent="0.2">
      <c r="A65" s="178" t="s">
        <v>919</v>
      </c>
      <c r="E65" s="99" t="s">
        <v>872</v>
      </c>
      <c r="I65" s="45"/>
      <c r="M65" s="198" t="s">
        <v>340</v>
      </c>
      <c r="N65" s="198"/>
      <c r="O65" s="198"/>
      <c r="P65" s="100"/>
    </row>
    <row r="66" spans="1:16" ht="30.75" customHeight="1" x14ac:dyDescent="0.2">
      <c r="M66" s="100"/>
      <c r="N66" s="100"/>
      <c r="O66" s="101"/>
      <c r="P66" s="100"/>
    </row>
    <row r="68" spans="1:16" x14ac:dyDescent="0.2">
      <c r="B68" s="102"/>
    </row>
    <row r="69" spans="1:16" x14ac:dyDescent="0.2">
      <c r="C69" s="103"/>
      <c r="D69" s="104"/>
      <c r="E69" s="89"/>
      <c r="F69" s="105"/>
      <c r="G69" s="106"/>
      <c r="H69" s="105"/>
      <c r="J69" s="105"/>
      <c r="K69" s="106"/>
      <c r="L69" s="105"/>
    </row>
    <row r="70" spans="1:16" x14ac:dyDescent="0.2">
      <c r="C70" s="103"/>
      <c r="D70" s="104"/>
      <c r="E70" s="89"/>
      <c r="F70" s="105"/>
      <c r="G70" s="106"/>
      <c r="H70" s="105"/>
      <c r="J70" s="105"/>
      <c r="K70" s="106"/>
      <c r="L70" s="105"/>
    </row>
    <row r="71" spans="1:16" x14ac:dyDescent="0.2">
      <c r="B71" s="200"/>
      <c r="C71" s="200"/>
      <c r="D71" s="200"/>
      <c r="E71" s="200"/>
      <c r="F71" s="105"/>
      <c r="G71" s="106"/>
      <c r="H71" s="105"/>
      <c r="I71" s="105"/>
      <c r="J71" s="105"/>
      <c r="K71" s="106"/>
      <c r="L71" s="105"/>
      <c r="M71" s="105"/>
    </row>
    <row r="72" spans="1:16" x14ac:dyDescent="0.2">
      <c r="B72" s="200"/>
      <c r="C72" s="200"/>
      <c r="D72" s="200"/>
      <c r="E72" s="200"/>
      <c r="F72" s="105"/>
      <c r="G72" s="106"/>
      <c r="H72" s="105"/>
      <c r="I72" s="105"/>
      <c r="J72" s="105"/>
      <c r="K72" s="106"/>
      <c r="L72" s="105"/>
      <c r="M72" s="105"/>
    </row>
    <row r="73" spans="1:16" x14ac:dyDescent="0.2">
      <c r="B73" s="200"/>
      <c r="C73" s="200"/>
      <c r="D73" s="200"/>
      <c r="E73" s="200"/>
      <c r="K73" s="106"/>
      <c r="L73" s="105"/>
      <c r="M73" s="105"/>
    </row>
    <row r="74" spans="1:16" x14ac:dyDescent="0.2">
      <c r="K74" s="106"/>
      <c r="L74" s="105"/>
      <c r="M74" s="105"/>
    </row>
  </sheetData>
  <mergeCells count="21">
    <mergeCell ref="M64:O64"/>
    <mergeCell ref="M65:O65"/>
    <mergeCell ref="B71:E73"/>
    <mergeCell ref="K12:K13"/>
    <mergeCell ref="L12:L14"/>
    <mergeCell ref="M12:M13"/>
    <mergeCell ref="N12:N14"/>
    <mergeCell ref="O12:O13"/>
    <mergeCell ref="A8:Q8"/>
    <mergeCell ref="A9:Q9"/>
    <mergeCell ref="A12:C12"/>
    <mergeCell ref="D12:D14"/>
    <mergeCell ref="E12:E13"/>
    <mergeCell ref="F12:F14"/>
    <mergeCell ref="G12:G13"/>
    <mergeCell ref="H12:H14"/>
    <mergeCell ref="I12:I13"/>
    <mergeCell ref="J12:J14"/>
    <mergeCell ref="Q12:Q13"/>
    <mergeCell ref="A14:C14"/>
    <mergeCell ref="P12:P14"/>
  </mergeCells>
  <printOptions horizontalCentered="1"/>
  <pageMargins left="0.39370078740157483" right="0.39370078740157483" top="0.39370078740157483" bottom="0.19685039370078741" header="0.51181102362204722" footer="0.51181102362204722"/>
  <pageSetup scale="62" fitToHeight="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45"/>
  <sheetViews>
    <sheetView view="pageBreakPreview" topLeftCell="A31" zoomScaleNormal="100" zoomScaleSheetLayoutView="100" workbookViewId="0">
      <selection activeCell="A40" sqref="A40"/>
    </sheetView>
  </sheetViews>
  <sheetFormatPr defaultColWidth="8" defaultRowHeight="12.75" customHeight="1" x14ac:dyDescent="0.2"/>
  <cols>
    <col min="1" max="1" width="18.85546875" style="45" customWidth="1"/>
    <col min="2" max="2" width="13.28515625" style="45" customWidth="1"/>
    <col min="3" max="3" width="10.140625" style="45" customWidth="1"/>
    <col min="4" max="4" width="5.140625" style="45" customWidth="1"/>
    <col min="5" max="5" width="14.7109375" style="45" customWidth="1"/>
    <col min="6" max="6" width="4.85546875" style="45" customWidth="1"/>
    <col min="7" max="7" width="15.7109375" style="45" customWidth="1"/>
    <col min="8" max="8" width="5" style="45" customWidth="1"/>
    <col min="9" max="9" width="16.140625" style="45" customWidth="1"/>
    <col min="10" max="10" width="4.85546875" style="45" customWidth="1"/>
    <col min="11" max="11" width="12.140625" style="45" customWidth="1"/>
    <col min="12" max="12" width="4.140625" style="45" customWidth="1"/>
    <col min="13" max="13" width="13.140625" style="45" customWidth="1"/>
    <col min="14" max="14" width="11.140625" style="45" customWidth="1"/>
    <col min="15" max="15" width="14.85546875" style="45" hidden="1" customWidth="1"/>
    <col min="16" max="256" width="9.140625" style="45" customWidth="1"/>
    <col min="257" max="16384" width="8" style="58"/>
  </cols>
  <sheetData>
    <row r="1" spans="1:13" x14ac:dyDescent="0.2">
      <c r="A1" s="45" t="str">
        <f>'[1]1'!A1</f>
        <v xml:space="preserve">Naziv investicionog fonda: </v>
      </c>
      <c r="C1" s="45" t="s">
        <v>854</v>
      </c>
    </row>
    <row r="2" spans="1:13" x14ac:dyDescent="0.2">
      <c r="A2" s="45" t="str">
        <f>'[1]1'!A2</f>
        <v xml:space="preserve">Registarski broj investicionog fonda: </v>
      </c>
    </row>
    <row r="3" spans="1:13" x14ac:dyDescent="0.2">
      <c r="A3" s="45" t="str">
        <f>'[1]1'!A3</f>
        <v>Naziv društva za upravljanje investicionim fondom: Društvo za upravljanje investicionim fondovima Kristal invest A.D. Banja Luka</v>
      </c>
    </row>
    <row r="4" spans="1:13" x14ac:dyDescent="0.2">
      <c r="A4" s="45" t="str">
        <f>'[1]1'!A4</f>
        <v>Matični broj društva za upravljanje investicionim fondom: 01935615</v>
      </c>
    </row>
    <row r="5" spans="1:13" x14ac:dyDescent="0.2">
      <c r="A5" s="45" t="str">
        <f>'[1]1'!A5</f>
        <v>JIB društva za upravljanje investicionim fondom: 4400819920004</v>
      </c>
    </row>
    <row r="6" spans="1:13" x14ac:dyDescent="0.2">
      <c r="A6" s="45" t="str">
        <f>'[1]1'!A6</f>
        <v>JIB zatvorenog investicionog fonda: JP-M-6</v>
      </c>
    </row>
    <row r="7" spans="1:13" x14ac:dyDescent="0.2">
      <c r="A7" s="200" t="s">
        <v>595</v>
      </c>
      <c r="B7" s="200"/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</row>
    <row r="8" spans="1:13" x14ac:dyDescent="0.2">
      <c r="A8" s="200" t="s">
        <v>898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200"/>
    </row>
    <row r="9" spans="1:13" x14ac:dyDescent="0.2">
      <c r="A9" s="74" t="s">
        <v>594</v>
      </c>
    </row>
    <row r="10" spans="1:13" ht="17.25" customHeight="1" x14ac:dyDescent="0.2">
      <c r="A10" s="205" t="s">
        <v>512</v>
      </c>
      <c r="B10" s="206"/>
      <c r="C10" s="207"/>
      <c r="D10" s="208" t="s">
        <v>347</v>
      </c>
      <c r="E10" s="208" t="s">
        <v>593</v>
      </c>
      <c r="F10" s="208" t="s">
        <v>347</v>
      </c>
      <c r="G10" s="208" t="s">
        <v>592</v>
      </c>
      <c r="H10" s="208" t="s">
        <v>591</v>
      </c>
      <c r="I10" s="208" t="s">
        <v>507</v>
      </c>
      <c r="J10" s="208" t="s">
        <v>347</v>
      </c>
      <c r="K10" s="208" t="s">
        <v>590</v>
      </c>
      <c r="L10" s="208" t="s">
        <v>347</v>
      </c>
      <c r="M10" s="208" t="s">
        <v>505</v>
      </c>
    </row>
    <row r="11" spans="1:13" ht="82.5" customHeight="1" x14ac:dyDescent="0.2">
      <c r="A11" s="49" t="s">
        <v>504</v>
      </c>
      <c r="B11" s="49" t="s">
        <v>503</v>
      </c>
      <c r="C11" s="49" t="s">
        <v>502</v>
      </c>
      <c r="D11" s="209"/>
      <c r="E11" s="210"/>
      <c r="F11" s="209"/>
      <c r="G11" s="210"/>
      <c r="H11" s="209"/>
      <c r="I11" s="210"/>
      <c r="J11" s="209"/>
      <c r="K11" s="210"/>
      <c r="L11" s="209"/>
      <c r="M11" s="210"/>
    </row>
    <row r="12" spans="1:13" ht="12" customHeight="1" x14ac:dyDescent="0.2">
      <c r="A12" s="220">
        <v>1</v>
      </c>
      <c r="B12" s="221"/>
      <c r="C12" s="222"/>
      <c r="D12" s="210"/>
      <c r="E12" s="49">
        <v>2</v>
      </c>
      <c r="F12" s="210"/>
      <c r="G12" s="49">
        <v>3</v>
      </c>
      <c r="H12" s="210"/>
      <c r="I12" s="49">
        <v>4</v>
      </c>
      <c r="J12" s="210"/>
      <c r="K12" s="49">
        <v>5</v>
      </c>
      <c r="L12" s="210"/>
      <c r="M12" s="49">
        <v>6</v>
      </c>
    </row>
    <row r="13" spans="1:13" ht="25.5" x14ac:dyDescent="0.2">
      <c r="A13" s="77" t="s">
        <v>589</v>
      </c>
      <c r="B13" s="49"/>
      <c r="C13" s="49"/>
      <c r="D13" s="50" t="s">
        <v>588</v>
      </c>
      <c r="E13" s="107"/>
      <c r="F13" s="50" t="s">
        <v>587</v>
      </c>
      <c r="G13" s="107"/>
      <c r="H13" s="50" t="s">
        <v>586</v>
      </c>
      <c r="I13" s="107"/>
      <c r="J13" s="50" t="s">
        <v>585</v>
      </c>
      <c r="K13" s="84"/>
      <c r="L13" s="108" t="s">
        <v>584</v>
      </c>
      <c r="M13" s="84"/>
    </row>
    <row r="14" spans="1:13" x14ac:dyDescent="0.2">
      <c r="A14" s="77" t="s">
        <v>583</v>
      </c>
      <c r="B14" s="49"/>
      <c r="C14" s="49"/>
      <c r="D14" s="50" t="s">
        <v>582</v>
      </c>
      <c r="E14" s="107">
        <v>3061587.7</v>
      </c>
      <c r="F14" s="50" t="s">
        <v>581</v>
      </c>
      <c r="G14" s="107">
        <v>2923519.32</v>
      </c>
      <c r="H14" s="50" t="s">
        <v>580</v>
      </c>
      <c r="I14" s="107">
        <v>2976564.1529999999</v>
      </c>
      <c r="J14" s="50" t="s">
        <v>579</v>
      </c>
      <c r="K14" s="84"/>
      <c r="L14" s="108" t="s">
        <v>578</v>
      </c>
      <c r="M14" s="84">
        <v>5.4507000000000003</v>
      </c>
    </row>
    <row r="15" spans="1:13" x14ac:dyDescent="0.2">
      <c r="A15" s="77" t="s">
        <v>570</v>
      </c>
      <c r="B15" s="49" t="s">
        <v>569</v>
      </c>
      <c r="C15" s="49" t="s">
        <v>577</v>
      </c>
      <c r="D15" s="50"/>
      <c r="E15" s="107">
        <v>174087.5</v>
      </c>
      <c r="F15" s="50"/>
      <c r="G15" s="107">
        <v>176282.47</v>
      </c>
      <c r="H15" s="50"/>
      <c r="I15" s="107">
        <v>174087.5</v>
      </c>
      <c r="J15" s="50"/>
      <c r="K15" s="84">
        <v>3.8426</v>
      </c>
      <c r="L15" s="108"/>
      <c r="M15" s="84">
        <v>0.31879999999999997</v>
      </c>
    </row>
    <row r="16" spans="1:13" x14ac:dyDescent="0.2">
      <c r="A16" s="77" t="s">
        <v>570</v>
      </c>
      <c r="B16" s="49" t="s">
        <v>569</v>
      </c>
      <c r="C16" s="49" t="s">
        <v>576</v>
      </c>
      <c r="D16" s="50"/>
      <c r="E16" s="107">
        <v>485638.2</v>
      </c>
      <c r="F16" s="50"/>
      <c r="G16" s="107">
        <v>490070.2</v>
      </c>
      <c r="H16" s="50"/>
      <c r="I16" s="107">
        <v>485638.2</v>
      </c>
      <c r="J16" s="50"/>
      <c r="K16" s="84">
        <v>7.8651999999999997</v>
      </c>
      <c r="L16" s="108"/>
      <c r="M16" s="84">
        <v>0.88929999999999998</v>
      </c>
    </row>
    <row r="17" spans="1:13" x14ac:dyDescent="0.2">
      <c r="A17" s="77" t="s">
        <v>570</v>
      </c>
      <c r="B17" s="49" t="s">
        <v>569</v>
      </c>
      <c r="C17" s="49" t="s">
        <v>850</v>
      </c>
      <c r="D17" s="50"/>
      <c r="E17" s="107">
        <v>453512</v>
      </c>
      <c r="F17" s="50"/>
      <c r="G17" s="107">
        <v>441097.33</v>
      </c>
      <c r="H17" s="50"/>
      <c r="I17" s="107">
        <v>428568.84</v>
      </c>
      <c r="J17" s="50"/>
      <c r="K17" s="84">
        <v>10.3109</v>
      </c>
      <c r="L17" s="108"/>
      <c r="M17" s="84">
        <v>0.78480000000000005</v>
      </c>
    </row>
    <row r="18" spans="1:13" x14ac:dyDescent="0.2">
      <c r="A18" s="77" t="s">
        <v>570</v>
      </c>
      <c r="B18" s="49" t="s">
        <v>569</v>
      </c>
      <c r="C18" s="49" t="s">
        <v>574</v>
      </c>
      <c r="D18" s="50"/>
      <c r="E18" s="107">
        <v>500</v>
      </c>
      <c r="F18" s="50"/>
      <c r="G18" s="107">
        <v>427.5</v>
      </c>
      <c r="H18" s="50"/>
      <c r="I18" s="107">
        <v>497.5</v>
      </c>
      <c r="J18" s="50"/>
      <c r="K18" s="84">
        <v>1.3899999999999999E-2</v>
      </c>
      <c r="L18" s="108"/>
      <c r="M18" s="84">
        <v>8.9999999999999998E-4</v>
      </c>
    </row>
    <row r="19" spans="1:13" x14ac:dyDescent="0.2">
      <c r="A19" s="77" t="s">
        <v>570</v>
      </c>
      <c r="B19" s="49" t="s">
        <v>569</v>
      </c>
      <c r="C19" s="49" t="s">
        <v>573</v>
      </c>
      <c r="D19" s="50"/>
      <c r="E19" s="107">
        <v>566443.19999999995</v>
      </c>
      <c r="F19" s="50"/>
      <c r="G19" s="107">
        <v>482798.42</v>
      </c>
      <c r="H19" s="50"/>
      <c r="I19" s="107">
        <v>557946.55000000005</v>
      </c>
      <c r="J19" s="50"/>
      <c r="K19" s="84">
        <v>5.1077000000000004</v>
      </c>
      <c r="L19" s="108"/>
      <c r="M19" s="84">
        <v>1.0217000000000001</v>
      </c>
    </row>
    <row r="20" spans="1:13" x14ac:dyDescent="0.2">
      <c r="A20" s="77" t="s">
        <v>570</v>
      </c>
      <c r="B20" s="49" t="s">
        <v>569</v>
      </c>
      <c r="C20" s="49" t="s">
        <v>572</v>
      </c>
      <c r="D20" s="50"/>
      <c r="E20" s="107">
        <v>503596.79999999999</v>
      </c>
      <c r="F20" s="50"/>
      <c r="G20" s="107">
        <v>491224.71</v>
      </c>
      <c r="H20" s="50"/>
      <c r="I20" s="107">
        <v>490805.44</v>
      </c>
      <c r="J20" s="50"/>
      <c r="K20" s="84"/>
      <c r="L20" s="108"/>
      <c r="M20" s="84">
        <v>0.89880000000000004</v>
      </c>
    </row>
    <row r="21" spans="1:13" x14ac:dyDescent="0.2">
      <c r="A21" s="77" t="s">
        <v>570</v>
      </c>
      <c r="B21" s="49" t="s">
        <v>569</v>
      </c>
      <c r="C21" s="49" t="s">
        <v>571</v>
      </c>
      <c r="D21" s="50"/>
      <c r="E21" s="107">
        <v>144000</v>
      </c>
      <c r="F21" s="50"/>
      <c r="G21" s="107">
        <v>139868.82</v>
      </c>
      <c r="H21" s="50"/>
      <c r="I21" s="107">
        <v>139406.39999999999</v>
      </c>
      <c r="J21" s="50"/>
      <c r="K21" s="84">
        <v>0.68979999999999997</v>
      </c>
      <c r="L21" s="108"/>
      <c r="M21" s="84">
        <v>0.25530000000000003</v>
      </c>
    </row>
    <row r="22" spans="1:13" x14ac:dyDescent="0.2">
      <c r="A22" s="77" t="s">
        <v>570</v>
      </c>
      <c r="B22" s="49" t="s">
        <v>569</v>
      </c>
      <c r="C22" s="49" t="s">
        <v>568</v>
      </c>
      <c r="D22" s="50"/>
      <c r="E22" s="107">
        <v>733810</v>
      </c>
      <c r="F22" s="50"/>
      <c r="G22" s="107">
        <v>701749.87</v>
      </c>
      <c r="H22" s="50"/>
      <c r="I22" s="107">
        <v>699613.72</v>
      </c>
      <c r="J22" s="50"/>
      <c r="K22" s="84"/>
      <c r="L22" s="108"/>
      <c r="M22" s="84">
        <v>1.2810999999999999</v>
      </c>
    </row>
    <row r="23" spans="1:13" ht="76.5" x14ac:dyDescent="0.2">
      <c r="A23" s="77" t="s">
        <v>567</v>
      </c>
      <c r="B23" s="49"/>
      <c r="C23" s="49"/>
      <c r="D23" s="50" t="s">
        <v>566</v>
      </c>
      <c r="E23" s="107"/>
      <c r="F23" s="50" t="s">
        <v>565</v>
      </c>
      <c r="G23" s="107"/>
      <c r="H23" s="50" t="s">
        <v>564</v>
      </c>
      <c r="I23" s="107"/>
      <c r="J23" s="50" t="s">
        <v>563</v>
      </c>
      <c r="K23" s="84"/>
      <c r="L23" s="108" t="s">
        <v>562</v>
      </c>
      <c r="M23" s="84"/>
    </row>
    <row r="24" spans="1:13" ht="25.5" x14ac:dyDescent="0.2">
      <c r="A24" s="77" t="s">
        <v>561</v>
      </c>
      <c r="B24" s="49"/>
      <c r="C24" s="49"/>
      <c r="D24" s="50" t="s">
        <v>560</v>
      </c>
      <c r="E24" s="107"/>
      <c r="F24" s="50" t="s">
        <v>559</v>
      </c>
      <c r="G24" s="107"/>
      <c r="H24" s="50" t="s">
        <v>558</v>
      </c>
      <c r="I24" s="107"/>
      <c r="J24" s="50" t="s">
        <v>557</v>
      </c>
      <c r="K24" s="84"/>
      <c r="L24" s="108" t="s">
        <v>556</v>
      </c>
      <c r="M24" s="84"/>
    </row>
    <row r="25" spans="1:13" ht="38.25" x14ac:dyDescent="0.2">
      <c r="A25" s="77" t="s">
        <v>555</v>
      </c>
      <c r="B25" s="49"/>
      <c r="C25" s="49"/>
      <c r="D25" s="50" t="s">
        <v>554</v>
      </c>
      <c r="E25" s="107">
        <v>3061587.7</v>
      </c>
      <c r="F25" s="50" t="s">
        <v>553</v>
      </c>
      <c r="G25" s="107">
        <v>2923519.32</v>
      </c>
      <c r="H25" s="50" t="s">
        <v>552</v>
      </c>
      <c r="I25" s="107">
        <v>2976564.15</v>
      </c>
      <c r="J25" s="50" t="s">
        <v>551</v>
      </c>
      <c r="K25" s="84"/>
      <c r="L25" s="108" t="s">
        <v>550</v>
      </c>
      <c r="M25" s="84">
        <v>5.4507000000000003</v>
      </c>
    </row>
    <row r="26" spans="1:13" ht="25.5" x14ac:dyDescent="0.2">
      <c r="A26" s="77" t="s">
        <v>549</v>
      </c>
      <c r="B26" s="49"/>
      <c r="C26" s="49"/>
      <c r="D26" s="50" t="s">
        <v>548</v>
      </c>
      <c r="E26" s="107"/>
      <c r="F26" s="50" t="s">
        <v>547</v>
      </c>
      <c r="G26" s="107"/>
      <c r="H26" s="50" t="s">
        <v>546</v>
      </c>
      <c r="I26" s="107"/>
      <c r="J26" s="50" t="s">
        <v>545</v>
      </c>
      <c r="K26" s="84"/>
      <c r="L26" s="108" t="s">
        <v>544</v>
      </c>
      <c r="M26" s="84"/>
    </row>
    <row r="27" spans="1:13" ht="51" x14ac:dyDescent="0.2">
      <c r="A27" s="77" t="s">
        <v>543</v>
      </c>
      <c r="B27" s="49"/>
      <c r="C27" s="49"/>
      <c r="D27" s="50" t="s">
        <v>542</v>
      </c>
      <c r="E27" s="107"/>
      <c r="F27" s="50" t="s">
        <v>541</v>
      </c>
      <c r="G27" s="107"/>
      <c r="H27" s="50" t="s">
        <v>540</v>
      </c>
      <c r="I27" s="107"/>
      <c r="J27" s="50" t="s">
        <v>539</v>
      </c>
      <c r="K27" s="84"/>
      <c r="L27" s="108" t="s">
        <v>538</v>
      </c>
      <c r="M27" s="84"/>
    </row>
    <row r="28" spans="1:13" ht="25.5" x14ac:dyDescent="0.2">
      <c r="A28" s="77" t="s">
        <v>537</v>
      </c>
      <c r="B28" s="49"/>
      <c r="C28" s="49"/>
      <c r="D28" s="50" t="s">
        <v>536</v>
      </c>
      <c r="E28" s="107">
        <v>2065356.48</v>
      </c>
      <c r="F28" s="50" t="s">
        <v>535</v>
      </c>
      <c r="G28" s="107">
        <v>1998759.74</v>
      </c>
      <c r="H28" s="50" t="s">
        <v>534</v>
      </c>
      <c r="I28" s="107">
        <v>1992201.5534999999</v>
      </c>
      <c r="J28" s="50" t="s">
        <v>533</v>
      </c>
      <c r="K28" s="84"/>
      <c r="L28" s="108" t="s">
        <v>532</v>
      </c>
      <c r="M28" s="84">
        <v>3.6480999999999999</v>
      </c>
    </row>
    <row r="29" spans="1:13" x14ac:dyDescent="0.2">
      <c r="A29" s="77" t="s">
        <v>899</v>
      </c>
      <c r="B29" s="49" t="s">
        <v>569</v>
      </c>
      <c r="C29" s="49" t="s">
        <v>900</v>
      </c>
      <c r="D29" s="50"/>
      <c r="E29" s="107">
        <v>2065356.48</v>
      </c>
      <c r="F29" s="50"/>
      <c r="G29" s="107">
        <v>1998759.74</v>
      </c>
      <c r="H29" s="50"/>
      <c r="I29" s="107">
        <v>1992201.55</v>
      </c>
      <c r="J29" s="50"/>
      <c r="K29" s="84"/>
      <c r="L29" s="108"/>
      <c r="M29" s="84">
        <v>3.6480999999999999</v>
      </c>
    </row>
    <row r="30" spans="1:13" ht="25.5" x14ac:dyDescent="0.2">
      <c r="A30" s="77" t="s">
        <v>531</v>
      </c>
      <c r="B30" s="49"/>
      <c r="C30" s="49"/>
      <c r="D30" s="50" t="s">
        <v>530</v>
      </c>
      <c r="E30" s="107"/>
      <c r="F30" s="50" t="s">
        <v>529</v>
      </c>
      <c r="G30" s="107"/>
      <c r="H30" s="50" t="s">
        <v>528</v>
      </c>
      <c r="I30" s="107"/>
      <c r="J30" s="50" t="s">
        <v>527</v>
      </c>
      <c r="K30" s="84"/>
      <c r="L30" s="108" t="s">
        <v>526</v>
      </c>
      <c r="M30" s="84"/>
    </row>
    <row r="31" spans="1:13" ht="38.25" x14ac:dyDescent="0.2">
      <c r="A31" s="77" t="s">
        <v>525</v>
      </c>
      <c r="B31" s="49"/>
      <c r="C31" s="49"/>
      <c r="D31" s="50" t="s">
        <v>524</v>
      </c>
      <c r="E31" s="107">
        <v>2065356.48</v>
      </c>
      <c r="F31" s="50" t="s">
        <v>523</v>
      </c>
      <c r="G31" s="107">
        <v>1998759.74</v>
      </c>
      <c r="H31" s="50" t="s">
        <v>522</v>
      </c>
      <c r="I31" s="107">
        <v>1992201.55</v>
      </c>
      <c r="J31" s="50" t="s">
        <v>32</v>
      </c>
      <c r="K31" s="84"/>
      <c r="L31" s="108" t="s">
        <v>521</v>
      </c>
      <c r="M31" s="84">
        <v>3.6480999999999999</v>
      </c>
    </row>
    <row r="32" spans="1:13" ht="25.5" x14ac:dyDescent="0.2">
      <c r="A32" s="77" t="s">
        <v>520</v>
      </c>
      <c r="B32" s="49"/>
      <c r="C32" s="49"/>
      <c r="D32" s="50" t="s">
        <v>519</v>
      </c>
      <c r="E32" s="107">
        <v>5126944.18</v>
      </c>
      <c r="F32" s="50" t="s">
        <v>518</v>
      </c>
      <c r="G32" s="107">
        <v>4922279.07</v>
      </c>
      <c r="H32" s="50" t="s">
        <v>517</v>
      </c>
      <c r="I32" s="155">
        <v>4968765.71</v>
      </c>
      <c r="J32" s="50" t="s">
        <v>33</v>
      </c>
      <c r="K32" s="84"/>
      <c r="L32" s="108" t="s">
        <v>516</v>
      </c>
      <c r="M32" s="84">
        <v>9.0988000000000007</v>
      </c>
    </row>
    <row r="33" spans="1:13" ht="18.75" customHeight="1" x14ac:dyDescent="0.2">
      <c r="A33" s="59" t="s">
        <v>350</v>
      </c>
      <c r="B33" s="109"/>
      <c r="C33" s="109"/>
      <c r="D33" s="110"/>
      <c r="E33" s="111"/>
      <c r="F33" s="111"/>
      <c r="G33" s="111"/>
      <c r="H33" s="111"/>
      <c r="I33" s="111"/>
      <c r="J33" s="111"/>
      <c r="K33" s="111"/>
      <c r="L33" s="111"/>
      <c r="M33" s="111"/>
    </row>
    <row r="34" spans="1:13" x14ac:dyDescent="0.2">
      <c r="A34" s="59" t="s">
        <v>349</v>
      </c>
      <c r="B34" s="109"/>
      <c r="E34" s="111"/>
      <c r="F34" s="111"/>
      <c r="G34" s="111"/>
      <c r="H34" s="111"/>
      <c r="I34" s="111"/>
      <c r="J34" s="111"/>
      <c r="K34" s="111"/>
      <c r="L34" s="111"/>
      <c r="M34" s="111"/>
    </row>
    <row r="35" spans="1:13" ht="12" customHeight="1" x14ac:dyDescent="0.2">
      <c r="A35" s="59" t="s">
        <v>348</v>
      </c>
      <c r="B35" s="109"/>
      <c r="J35" s="100"/>
      <c r="K35" s="100"/>
      <c r="L35" s="100"/>
      <c r="M35" s="100"/>
    </row>
    <row r="36" spans="1:13" ht="12" customHeight="1" x14ac:dyDescent="0.2">
      <c r="A36" s="59" t="s">
        <v>515</v>
      </c>
      <c r="B36" s="109"/>
      <c r="J36" s="100"/>
      <c r="K36" s="100"/>
      <c r="L36" s="100"/>
      <c r="M36" s="100"/>
    </row>
    <row r="37" spans="1:13" x14ac:dyDescent="0.2">
      <c r="H37" s="98"/>
      <c r="J37" s="100"/>
    </row>
    <row r="38" spans="1:13" x14ac:dyDescent="0.2">
      <c r="A38" s="98" t="s">
        <v>83</v>
      </c>
      <c r="E38" s="98" t="s">
        <v>85</v>
      </c>
      <c r="H38" s="98" t="s">
        <v>84</v>
      </c>
      <c r="J38" s="100"/>
      <c r="K38" s="203" t="s">
        <v>86</v>
      </c>
      <c r="L38" s="203"/>
      <c r="M38" s="203"/>
    </row>
    <row r="39" spans="1:13" ht="27" customHeight="1" x14ac:dyDescent="0.2">
      <c r="A39" s="187" t="s">
        <v>919</v>
      </c>
      <c r="E39" s="99" t="s">
        <v>872</v>
      </c>
      <c r="J39" s="100"/>
      <c r="K39" s="198" t="s">
        <v>340</v>
      </c>
      <c r="L39" s="198"/>
      <c r="M39" s="198"/>
    </row>
    <row r="40" spans="1:13" x14ac:dyDescent="0.2">
      <c r="J40" s="100"/>
      <c r="K40" s="100"/>
      <c r="L40" s="100"/>
      <c r="M40" s="100"/>
    </row>
    <row r="43" spans="1:13" x14ac:dyDescent="0.2">
      <c r="B43" s="200"/>
      <c r="C43" s="200"/>
      <c r="D43" s="200"/>
      <c r="E43" s="200"/>
    </row>
    <row r="44" spans="1:13" x14ac:dyDescent="0.2">
      <c r="B44" s="200"/>
      <c r="C44" s="200"/>
      <c r="D44" s="200"/>
      <c r="E44" s="200"/>
    </row>
    <row r="45" spans="1:13" x14ac:dyDescent="0.2">
      <c r="B45" s="200"/>
      <c r="C45" s="200"/>
      <c r="D45" s="200"/>
      <c r="E45" s="200"/>
    </row>
  </sheetData>
  <mergeCells count="17">
    <mergeCell ref="B43:E45"/>
    <mergeCell ref="K10:K11"/>
    <mergeCell ref="L10:L12"/>
    <mergeCell ref="M10:M11"/>
    <mergeCell ref="A12:C12"/>
    <mergeCell ref="K38:M38"/>
    <mergeCell ref="K39:M39"/>
    <mergeCell ref="A7:M7"/>
    <mergeCell ref="A8:M8"/>
    <mergeCell ref="A10:C10"/>
    <mergeCell ref="D10:D12"/>
    <mergeCell ref="E10:E11"/>
    <mergeCell ref="F10:F12"/>
    <mergeCell ref="G10:G11"/>
    <mergeCell ref="H10:H12"/>
    <mergeCell ref="I10:I11"/>
    <mergeCell ref="J10:J12"/>
  </mergeCells>
  <printOptions horizontalCentered="1"/>
  <pageMargins left="0.39370078740157483" right="0.39370078740157483" top="0.39370078740157483" bottom="0.39370078740157483" header="0.51181102362204722" footer="0.51181102362204722"/>
  <pageSetup paperSize="9" fitToHeight="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52"/>
  <sheetViews>
    <sheetView view="pageBreakPreview" topLeftCell="A17" zoomScaleNormal="100" zoomScaleSheetLayoutView="100" workbookViewId="0">
      <selection activeCell="B39" sqref="B39"/>
    </sheetView>
  </sheetViews>
  <sheetFormatPr defaultColWidth="8" defaultRowHeight="12.75" customHeight="1" x14ac:dyDescent="0.2"/>
  <cols>
    <col min="1" max="1" width="4.140625" style="45" customWidth="1"/>
    <col min="2" max="2" width="20.5703125" style="45" customWidth="1"/>
    <col min="3" max="3" width="10.85546875" style="45" customWidth="1"/>
    <col min="4" max="4" width="10" style="45" customWidth="1"/>
    <col min="5" max="5" width="6.7109375" style="45" customWidth="1"/>
    <col min="6" max="6" width="14.140625" style="45" customWidth="1"/>
    <col min="7" max="7" width="6" style="45" customWidth="1"/>
    <col min="8" max="8" width="15" style="45" customWidth="1"/>
    <col min="9" max="9" width="6.7109375" style="45" customWidth="1"/>
    <col min="10" max="10" width="15.7109375" style="45" customWidth="1"/>
    <col min="11" max="11" width="7.5703125" style="45" customWidth="1"/>
    <col min="12" max="12" width="13.140625" style="45" customWidth="1"/>
    <col min="13" max="13" width="6.85546875" style="45" customWidth="1"/>
    <col min="14" max="14" width="14.85546875" style="45" customWidth="1"/>
    <col min="15" max="15" width="10.140625" style="45" customWidth="1"/>
    <col min="16" max="16" width="11.42578125" style="45" hidden="1" customWidth="1"/>
    <col min="17" max="256" width="9.140625" style="45" customWidth="1"/>
    <col min="257" max="16384" width="8" style="58"/>
  </cols>
  <sheetData>
    <row r="1" spans="1:14" x14ac:dyDescent="0.2">
      <c r="A1" s="45" t="str">
        <f>'[1]1'!A1</f>
        <v xml:space="preserve">Naziv investicionog fonda: </v>
      </c>
      <c r="D1" s="45" t="s">
        <v>854</v>
      </c>
    </row>
    <row r="2" spans="1:14" x14ac:dyDescent="0.2">
      <c r="A2" s="45" t="str">
        <f>'[1]1'!A2</f>
        <v xml:space="preserve">Registarski broj investicionog fonda: </v>
      </c>
    </row>
    <row r="3" spans="1:14" x14ac:dyDescent="0.2">
      <c r="A3" s="45" t="str">
        <f>'[1]1'!A3</f>
        <v>Naziv društva za upravljanje investicionim fondom: Društvo za upravljanje investicionim fondovima Kristal invest A.D. Banja Luka</v>
      </c>
    </row>
    <row r="4" spans="1:14" x14ac:dyDescent="0.2">
      <c r="A4" s="45" t="str">
        <f>'[1]1'!A4</f>
        <v>Matični broj društva za upravljanje investicionim fondom: 01935615</v>
      </c>
    </row>
    <row r="5" spans="1:14" x14ac:dyDescent="0.2">
      <c r="A5" s="45" t="str">
        <f>'[1]1'!A5</f>
        <v>JIB društva za upravljanje investicionim fondom: 4400819920004</v>
      </c>
    </row>
    <row r="6" spans="1:14" x14ac:dyDescent="0.2">
      <c r="A6" s="45" t="str">
        <f>'[1]1'!A6</f>
        <v>JIB zatvorenog investicionog fonda: JP-M-6</v>
      </c>
    </row>
    <row r="9" spans="1:14" x14ac:dyDescent="0.2">
      <c r="B9" s="200" t="s">
        <v>514</v>
      </c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</row>
    <row r="10" spans="1:14" x14ac:dyDescent="0.2">
      <c r="B10" s="200" t="s">
        <v>898</v>
      </c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0"/>
      <c r="N10" s="200"/>
    </row>
    <row r="11" spans="1:14" x14ac:dyDescent="0.2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</row>
    <row r="12" spans="1:14" x14ac:dyDescent="0.2">
      <c r="A12" s="45" t="s">
        <v>697</v>
      </c>
      <c r="B12" s="45" t="s">
        <v>696</v>
      </c>
    </row>
    <row r="13" spans="1:14" ht="15" customHeight="1" x14ac:dyDescent="0.2">
      <c r="A13" s="223" t="s">
        <v>695</v>
      </c>
      <c r="B13" s="225" t="s">
        <v>512</v>
      </c>
      <c r="C13" s="226"/>
      <c r="D13" s="227"/>
      <c r="E13" s="208" t="s">
        <v>347</v>
      </c>
      <c r="F13" s="208" t="s">
        <v>593</v>
      </c>
      <c r="G13" s="208" t="s">
        <v>347</v>
      </c>
      <c r="H13" s="208" t="s">
        <v>592</v>
      </c>
      <c r="I13" s="208" t="s">
        <v>347</v>
      </c>
      <c r="J13" s="208" t="s">
        <v>507</v>
      </c>
      <c r="K13" s="208" t="s">
        <v>347</v>
      </c>
      <c r="L13" s="208" t="s">
        <v>694</v>
      </c>
      <c r="M13" s="208" t="s">
        <v>347</v>
      </c>
      <c r="N13" s="208" t="s">
        <v>505</v>
      </c>
    </row>
    <row r="14" spans="1:14" ht="78.75" customHeight="1" x14ac:dyDescent="0.2">
      <c r="A14" s="224"/>
      <c r="B14" s="49" t="s">
        <v>504</v>
      </c>
      <c r="C14" s="78" t="s">
        <v>503</v>
      </c>
      <c r="D14" s="49" t="s">
        <v>502</v>
      </c>
      <c r="E14" s="209"/>
      <c r="F14" s="210"/>
      <c r="G14" s="209"/>
      <c r="H14" s="210"/>
      <c r="I14" s="209"/>
      <c r="J14" s="210"/>
      <c r="K14" s="209"/>
      <c r="L14" s="210"/>
      <c r="M14" s="209"/>
      <c r="N14" s="210"/>
    </row>
    <row r="15" spans="1:14" x14ac:dyDescent="0.2">
      <c r="B15" s="48">
        <v>1</v>
      </c>
      <c r="C15" s="220">
        <v>2</v>
      </c>
      <c r="D15" s="222"/>
      <c r="E15" s="210"/>
      <c r="F15" s="49">
        <v>3</v>
      </c>
      <c r="G15" s="210"/>
      <c r="H15" s="49">
        <v>4</v>
      </c>
      <c r="I15" s="210"/>
      <c r="J15" s="49">
        <v>5</v>
      </c>
      <c r="K15" s="210"/>
      <c r="L15" s="49">
        <v>6</v>
      </c>
      <c r="M15" s="210"/>
      <c r="N15" s="49">
        <v>7</v>
      </c>
    </row>
    <row r="16" spans="1:14" ht="38.25" x14ac:dyDescent="0.2">
      <c r="A16" s="49" t="s">
        <v>346</v>
      </c>
      <c r="B16" s="112" t="s">
        <v>693</v>
      </c>
      <c r="C16" s="113"/>
      <c r="D16" s="113"/>
      <c r="E16" s="50" t="s">
        <v>692</v>
      </c>
      <c r="F16" s="114"/>
      <c r="G16" s="50" t="s">
        <v>691</v>
      </c>
      <c r="H16" s="114"/>
      <c r="I16" s="50" t="s">
        <v>690</v>
      </c>
      <c r="J16" s="114"/>
      <c r="K16" s="49" t="s">
        <v>689</v>
      </c>
      <c r="L16" s="54"/>
      <c r="M16" s="50" t="s">
        <v>688</v>
      </c>
      <c r="N16" s="54"/>
    </row>
    <row r="17" spans="1:14" x14ac:dyDescent="0.2">
      <c r="A17" s="49" t="s">
        <v>343</v>
      </c>
      <c r="B17" s="112" t="s">
        <v>645</v>
      </c>
      <c r="C17" s="113"/>
      <c r="D17" s="113"/>
      <c r="E17" s="50" t="s">
        <v>687</v>
      </c>
      <c r="F17" s="114"/>
      <c r="G17" s="50" t="s">
        <v>686</v>
      </c>
      <c r="H17" s="114"/>
      <c r="I17" s="50" t="s">
        <v>685</v>
      </c>
      <c r="J17" s="114"/>
      <c r="K17" s="49" t="s">
        <v>684</v>
      </c>
      <c r="L17" s="54"/>
      <c r="M17" s="50" t="s">
        <v>683</v>
      </c>
      <c r="N17" s="54"/>
    </row>
    <row r="18" spans="1:14" x14ac:dyDescent="0.2">
      <c r="A18" s="49" t="s">
        <v>342</v>
      </c>
      <c r="B18" s="112" t="s">
        <v>639</v>
      </c>
      <c r="C18" s="113"/>
      <c r="D18" s="113"/>
      <c r="E18" s="50" t="s">
        <v>682</v>
      </c>
      <c r="F18" s="114"/>
      <c r="G18" s="50" t="s">
        <v>681</v>
      </c>
      <c r="H18" s="114"/>
      <c r="I18" s="50" t="s">
        <v>680</v>
      </c>
      <c r="J18" s="114"/>
      <c r="K18" s="49" t="s">
        <v>679</v>
      </c>
      <c r="L18" s="54"/>
      <c r="M18" s="50" t="s">
        <v>678</v>
      </c>
      <c r="N18" s="54"/>
    </row>
    <row r="19" spans="1:14" x14ac:dyDescent="0.2">
      <c r="A19" s="49" t="s">
        <v>341</v>
      </c>
      <c r="B19" s="112" t="s">
        <v>633</v>
      </c>
      <c r="C19" s="113"/>
      <c r="D19" s="113"/>
      <c r="E19" s="50" t="s">
        <v>677</v>
      </c>
      <c r="F19" s="114"/>
      <c r="G19" s="50" t="s">
        <v>676</v>
      </c>
      <c r="H19" s="114"/>
      <c r="I19" s="50" t="s">
        <v>675</v>
      </c>
      <c r="J19" s="114"/>
      <c r="K19" s="49" t="s">
        <v>674</v>
      </c>
      <c r="L19" s="54"/>
      <c r="M19" s="50" t="s">
        <v>673</v>
      </c>
      <c r="N19" s="54"/>
    </row>
    <row r="20" spans="1:14" x14ac:dyDescent="0.2">
      <c r="A20" s="49" t="s">
        <v>44</v>
      </c>
      <c r="B20" s="112" t="s">
        <v>627</v>
      </c>
      <c r="C20" s="113"/>
      <c r="D20" s="113"/>
      <c r="E20" s="50" t="s">
        <v>672</v>
      </c>
      <c r="F20" s="114"/>
      <c r="G20" s="50" t="s">
        <v>671</v>
      </c>
      <c r="H20" s="114"/>
      <c r="I20" s="50" t="s">
        <v>670</v>
      </c>
      <c r="J20" s="114"/>
      <c r="K20" s="49" t="s">
        <v>669</v>
      </c>
      <c r="L20" s="54"/>
      <c r="M20" s="50" t="s">
        <v>668</v>
      </c>
      <c r="N20" s="54"/>
    </row>
    <row r="21" spans="1:14" ht="25.5" x14ac:dyDescent="0.2">
      <c r="A21" s="49" t="s">
        <v>621</v>
      </c>
      <c r="B21" s="112" t="s">
        <v>620</v>
      </c>
      <c r="C21" s="113"/>
      <c r="D21" s="113"/>
      <c r="E21" s="50" t="s">
        <v>667</v>
      </c>
      <c r="F21" s="114"/>
      <c r="G21" s="50" t="s">
        <v>666</v>
      </c>
      <c r="H21" s="114"/>
      <c r="I21" s="50" t="s">
        <v>665</v>
      </c>
      <c r="J21" s="114"/>
      <c r="K21" s="49" t="s">
        <v>664</v>
      </c>
      <c r="L21" s="54"/>
      <c r="M21" s="50" t="s">
        <v>663</v>
      </c>
      <c r="N21" s="54"/>
    </row>
    <row r="22" spans="1:14" ht="25.5" x14ac:dyDescent="0.2">
      <c r="A22" s="49" t="s">
        <v>74</v>
      </c>
      <c r="B22" s="112" t="s">
        <v>614</v>
      </c>
      <c r="C22" s="113"/>
      <c r="D22" s="113"/>
      <c r="E22" s="50" t="s">
        <v>662</v>
      </c>
      <c r="F22" s="114"/>
      <c r="G22" s="50" t="s">
        <v>661</v>
      </c>
      <c r="H22" s="114"/>
      <c r="I22" s="50" t="s">
        <v>660</v>
      </c>
      <c r="J22" s="114"/>
      <c r="K22" s="49" t="s">
        <v>659</v>
      </c>
      <c r="L22" s="54"/>
      <c r="M22" s="50" t="s">
        <v>658</v>
      </c>
      <c r="N22" s="54"/>
    </row>
    <row r="23" spans="1:14" ht="51" x14ac:dyDescent="0.2">
      <c r="A23" s="49" t="s">
        <v>608</v>
      </c>
      <c r="B23" s="112" t="s">
        <v>657</v>
      </c>
      <c r="C23" s="113"/>
      <c r="D23" s="113"/>
      <c r="E23" s="50" t="s">
        <v>656</v>
      </c>
      <c r="F23" s="114"/>
      <c r="G23" s="50" t="s">
        <v>655</v>
      </c>
      <c r="H23" s="114"/>
      <c r="I23" s="50" t="s">
        <v>654</v>
      </c>
      <c r="J23" s="114"/>
      <c r="K23" s="49" t="s">
        <v>653</v>
      </c>
      <c r="L23" s="54"/>
      <c r="M23" s="50" t="s">
        <v>652</v>
      </c>
      <c r="N23" s="54"/>
    </row>
    <row r="24" spans="1:14" ht="38.25" x14ac:dyDescent="0.2">
      <c r="A24" s="49" t="s">
        <v>345</v>
      </c>
      <c r="B24" s="112" t="s">
        <v>651</v>
      </c>
      <c r="C24" s="113"/>
      <c r="D24" s="113"/>
      <c r="E24" s="50" t="s">
        <v>650</v>
      </c>
      <c r="F24" s="114"/>
      <c r="G24" s="50" t="s">
        <v>649</v>
      </c>
      <c r="H24" s="114"/>
      <c r="I24" s="50" t="s">
        <v>648</v>
      </c>
      <c r="J24" s="114"/>
      <c r="K24" s="49" t="s">
        <v>647</v>
      </c>
      <c r="L24" s="54"/>
      <c r="M24" s="50" t="s">
        <v>646</v>
      </c>
      <c r="N24" s="54"/>
    </row>
    <row r="25" spans="1:14" x14ac:dyDescent="0.2">
      <c r="A25" s="49" t="s">
        <v>343</v>
      </c>
      <c r="B25" s="112" t="s">
        <v>645</v>
      </c>
      <c r="C25" s="113"/>
      <c r="D25" s="113"/>
      <c r="E25" s="50" t="s">
        <v>644</v>
      </c>
      <c r="F25" s="114"/>
      <c r="G25" s="50" t="s">
        <v>643</v>
      </c>
      <c r="H25" s="114"/>
      <c r="I25" s="50" t="s">
        <v>642</v>
      </c>
      <c r="J25" s="114"/>
      <c r="K25" s="49" t="s">
        <v>641</v>
      </c>
      <c r="L25" s="54"/>
      <c r="M25" s="50" t="s">
        <v>640</v>
      </c>
      <c r="N25" s="54"/>
    </row>
    <row r="26" spans="1:14" x14ac:dyDescent="0.2">
      <c r="A26" s="49" t="s">
        <v>342</v>
      </c>
      <c r="B26" s="112" t="s">
        <v>639</v>
      </c>
      <c r="C26" s="113"/>
      <c r="D26" s="113"/>
      <c r="E26" s="50" t="s">
        <v>638</v>
      </c>
      <c r="F26" s="114"/>
      <c r="G26" s="50" t="s">
        <v>637</v>
      </c>
      <c r="H26" s="114"/>
      <c r="I26" s="50" t="s">
        <v>636</v>
      </c>
      <c r="J26" s="114"/>
      <c r="K26" s="49" t="s">
        <v>635</v>
      </c>
      <c r="L26" s="54"/>
      <c r="M26" s="50" t="s">
        <v>634</v>
      </c>
      <c r="N26" s="54"/>
    </row>
    <row r="27" spans="1:14" x14ac:dyDescent="0.2">
      <c r="A27" s="49" t="s">
        <v>341</v>
      </c>
      <c r="B27" s="112" t="s">
        <v>633</v>
      </c>
      <c r="C27" s="113"/>
      <c r="D27" s="113"/>
      <c r="E27" s="50" t="s">
        <v>632</v>
      </c>
      <c r="F27" s="114"/>
      <c r="G27" s="50" t="s">
        <v>631</v>
      </c>
      <c r="H27" s="114"/>
      <c r="I27" s="50" t="s">
        <v>630</v>
      </c>
      <c r="J27" s="114"/>
      <c r="K27" s="49" t="s">
        <v>629</v>
      </c>
      <c r="L27" s="54"/>
      <c r="M27" s="50" t="s">
        <v>628</v>
      </c>
      <c r="N27" s="54"/>
    </row>
    <row r="28" spans="1:14" x14ac:dyDescent="0.2">
      <c r="A28" s="49" t="s">
        <v>44</v>
      </c>
      <c r="B28" s="112" t="s">
        <v>627</v>
      </c>
      <c r="C28" s="113"/>
      <c r="D28" s="113"/>
      <c r="E28" s="50" t="s">
        <v>626</v>
      </c>
      <c r="F28" s="114"/>
      <c r="G28" s="50" t="s">
        <v>625</v>
      </c>
      <c r="H28" s="114"/>
      <c r="I28" s="50" t="s">
        <v>624</v>
      </c>
      <c r="J28" s="114"/>
      <c r="K28" s="49" t="s">
        <v>623</v>
      </c>
      <c r="L28" s="54"/>
      <c r="M28" s="50" t="s">
        <v>622</v>
      </c>
      <c r="N28" s="54"/>
    </row>
    <row r="29" spans="1:14" ht="25.5" x14ac:dyDescent="0.2">
      <c r="A29" s="49" t="s">
        <v>621</v>
      </c>
      <c r="B29" s="112" t="s">
        <v>620</v>
      </c>
      <c r="C29" s="113"/>
      <c r="D29" s="113"/>
      <c r="E29" s="50" t="s">
        <v>619</v>
      </c>
      <c r="F29" s="114"/>
      <c r="G29" s="50" t="s">
        <v>618</v>
      </c>
      <c r="H29" s="114"/>
      <c r="I29" s="50" t="s">
        <v>617</v>
      </c>
      <c r="J29" s="114"/>
      <c r="K29" s="49" t="s">
        <v>616</v>
      </c>
      <c r="L29" s="54"/>
      <c r="M29" s="50" t="s">
        <v>615</v>
      </c>
      <c r="N29" s="54"/>
    </row>
    <row r="30" spans="1:14" ht="25.5" x14ac:dyDescent="0.2">
      <c r="A30" s="49" t="s">
        <v>74</v>
      </c>
      <c r="B30" s="112" t="s">
        <v>614</v>
      </c>
      <c r="C30" s="113"/>
      <c r="D30" s="113"/>
      <c r="E30" s="50" t="s">
        <v>613</v>
      </c>
      <c r="F30" s="114"/>
      <c r="G30" s="50" t="s">
        <v>612</v>
      </c>
      <c r="H30" s="114"/>
      <c r="I30" s="50" t="s">
        <v>611</v>
      </c>
      <c r="J30" s="114"/>
      <c r="K30" s="49" t="s">
        <v>610</v>
      </c>
      <c r="L30" s="54"/>
      <c r="M30" s="50" t="s">
        <v>609</v>
      </c>
      <c r="N30" s="54"/>
    </row>
    <row r="31" spans="1:14" ht="51" x14ac:dyDescent="0.2">
      <c r="A31" s="49" t="s">
        <v>608</v>
      </c>
      <c r="B31" s="112" t="s">
        <v>607</v>
      </c>
      <c r="C31" s="113"/>
      <c r="D31" s="113"/>
      <c r="E31" s="50" t="s">
        <v>606</v>
      </c>
      <c r="F31" s="114"/>
      <c r="G31" s="50" t="s">
        <v>605</v>
      </c>
      <c r="H31" s="114"/>
      <c r="I31" s="50" t="s">
        <v>604</v>
      </c>
      <c r="J31" s="114"/>
      <c r="K31" s="49" t="s">
        <v>603</v>
      </c>
      <c r="L31" s="54"/>
      <c r="M31" s="50" t="s">
        <v>602</v>
      </c>
      <c r="N31" s="54"/>
    </row>
    <row r="32" spans="1:14" ht="25.5" x14ac:dyDescent="0.2">
      <c r="A32" s="49" t="s">
        <v>344</v>
      </c>
      <c r="B32" s="112" t="s">
        <v>601</v>
      </c>
      <c r="C32" s="113"/>
      <c r="D32" s="113"/>
      <c r="E32" s="50" t="s">
        <v>600</v>
      </c>
      <c r="F32" s="114"/>
      <c r="G32" s="50" t="s">
        <v>599</v>
      </c>
      <c r="H32" s="114"/>
      <c r="I32" s="50" t="s">
        <v>598</v>
      </c>
      <c r="J32" s="114"/>
      <c r="K32" s="49" t="s">
        <v>597</v>
      </c>
      <c r="L32" s="54"/>
      <c r="M32" s="50" t="s">
        <v>596</v>
      </c>
      <c r="N32" s="54"/>
    </row>
    <row r="33" spans="1:14" x14ac:dyDescent="0.2">
      <c r="A33" s="59" t="s">
        <v>350</v>
      </c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x14ac:dyDescent="0.2">
      <c r="A34" s="59" t="s">
        <v>349</v>
      </c>
    </row>
    <row r="35" spans="1:14" x14ac:dyDescent="0.2">
      <c r="A35" s="59" t="s">
        <v>348</v>
      </c>
    </row>
    <row r="36" spans="1:14" x14ac:dyDescent="0.2">
      <c r="A36" s="59" t="s">
        <v>515</v>
      </c>
    </row>
    <row r="37" spans="1:14" ht="37.5" customHeight="1" x14ac:dyDescent="0.2">
      <c r="B37" s="115" t="s">
        <v>83</v>
      </c>
      <c r="F37" s="115" t="s">
        <v>85</v>
      </c>
      <c r="I37" s="115" t="s">
        <v>84</v>
      </c>
      <c r="K37" s="228" t="s">
        <v>86</v>
      </c>
      <c r="L37" s="228"/>
      <c r="M37" s="228"/>
    </row>
    <row r="38" spans="1:14" ht="33" customHeight="1" x14ac:dyDescent="0.2">
      <c r="B38" s="186" t="s">
        <v>919</v>
      </c>
      <c r="F38" s="116" t="s">
        <v>872</v>
      </c>
      <c r="K38" s="229" t="s">
        <v>340</v>
      </c>
      <c r="L38" s="229"/>
      <c r="M38" s="229"/>
    </row>
    <row r="40" spans="1:14" ht="27.75" customHeight="1" x14ac:dyDescent="0.2"/>
    <row r="41" spans="1:14" ht="15" customHeight="1" x14ac:dyDescent="0.2"/>
    <row r="42" spans="1:14" ht="15" customHeight="1" x14ac:dyDescent="0.2"/>
    <row r="43" spans="1:14" ht="15" customHeight="1" x14ac:dyDescent="0.2"/>
    <row r="45" spans="1:14" x14ac:dyDescent="0.2">
      <c r="C45" s="200"/>
      <c r="D45" s="200"/>
      <c r="E45" s="200"/>
      <c r="F45" s="200"/>
    </row>
    <row r="46" spans="1:14" x14ac:dyDescent="0.2">
      <c r="C46" s="200"/>
      <c r="D46" s="200"/>
      <c r="E46" s="200"/>
      <c r="F46" s="200"/>
    </row>
    <row r="47" spans="1:14" x14ac:dyDescent="0.2">
      <c r="C47" s="200"/>
      <c r="D47" s="200"/>
      <c r="E47" s="200"/>
      <c r="F47" s="200"/>
    </row>
    <row r="48" spans="1:14" x14ac:dyDescent="0.2">
      <c r="D48" s="117"/>
    </row>
    <row r="52" spans="10:10" x14ac:dyDescent="0.2">
      <c r="J52" s="118"/>
    </row>
  </sheetData>
  <mergeCells count="18">
    <mergeCell ref="K38:M38"/>
    <mergeCell ref="C45:F47"/>
    <mergeCell ref="K13:K15"/>
    <mergeCell ref="L13:L14"/>
    <mergeCell ref="M13:M15"/>
    <mergeCell ref="N13:N14"/>
    <mergeCell ref="C15:D15"/>
    <mergeCell ref="K37:M37"/>
    <mergeCell ref="B9:N9"/>
    <mergeCell ref="B10:N10"/>
    <mergeCell ref="H13:H14"/>
    <mergeCell ref="I13:I15"/>
    <mergeCell ref="J13:J14"/>
    <mergeCell ref="A13:A14"/>
    <mergeCell ref="B13:D13"/>
    <mergeCell ref="E13:E15"/>
    <mergeCell ref="F13:F14"/>
    <mergeCell ref="G13:G15"/>
  </mergeCells>
  <printOptions horizontalCentered="1"/>
  <pageMargins left="0.27559055118110237" right="0.39370078740157483" top="7.874015748031496E-2" bottom="0.78740157480314965" header="0" footer="0"/>
  <pageSetup paperSize="9" scale="92" fitToHeight="2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31"/>
  <sheetViews>
    <sheetView view="pageBreakPreview" zoomScaleNormal="100" zoomScaleSheetLayoutView="100" workbookViewId="0">
      <selection activeCell="B23" sqref="B23"/>
    </sheetView>
  </sheetViews>
  <sheetFormatPr defaultColWidth="8" defaultRowHeight="12.75" customHeight="1" x14ac:dyDescent="0.2"/>
  <cols>
    <col min="1" max="1" width="4.140625" style="45" customWidth="1"/>
    <col min="2" max="2" width="20.5703125" style="45" customWidth="1"/>
    <col min="3" max="3" width="10.28515625" style="45" customWidth="1"/>
    <col min="4" max="4" width="6.7109375" style="45" customWidth="1"/>
    <col min="5" max="5" width="14.140625" style="45" customWidth="1"/>
    <col min="6" max="6" width="6" style="45" customWidth="1"/>
    <col min="7" max="7" width="15" style="45" customWidth="1"/>
    <col min="8" max="8" width="6.7109375" style="45" customWidth="1"/>
    <col min="9" max="9" width="14.85546875" style="45" customWidth="1"/>
    <col min="10" max="10" width="10.140625" style="45" customWidth="1"/>
    <col min="11" max="11" width="11.42578125" style="45" hidden="1" customWidth="1"/>
    <col min="12" max="256" width="9.140625" style="45" customWidth="1"/>
    <col min="257" max="16384" width="8" style="58"/>
  </cols>
  <sheetData>
    <row r="1" spans="1:9" x14ac:dyDescent="0.2">
      <c r="A1" s="45" t="str">
        <f>'[1]1'!A1</f>
        <v xml:space="preserve">Naziv investicionog fonda: </v>
      </c>
      <c r="D1" s="45" t="s">
        <v>854</v>
      </c>
    </row>
    <row r="2" spans="1:9" x14ac:dyDescent="0.2">
      <c r="A2" s="45" t="str">
        <f>'[1]1'!A2</f>
        <v xml:space="preserve">Registarski broj investicionog fonda: </v>
      </c>
    </row>
    <row r="3" spans="1:9" x14ac:dyDescent="0.2">
      <c r="A3" s="45" t="str">
        <f>'[1]1'!A3</f>
        <v>Naziv društva za upravljanje investicionim fondom: Društvo za upravljanje investicionim fondovima Kristal invest A.D. Banja Luka</v>
      </c>
    </row>
    <row r="4" spans="1:9" x14ac:dyDescent="0.2">
      <c r="A4" s="45" t="str">
        <f>'[1]1'!A4</f>
        <v>Matični broj društva za upravljanje investicionim fondom: 01935615</v>
      </c>
    </row>
    <row r="5" spans="1:9" x14ac:dyDescent="0.2">
      <c r="A5" s="45" t="str">
        <f>'[1]1'!A5</f>
        <v>JIB društva za upravljanje investicionim fondom: 4400819920004</v>
      </c>
    </row>
    <row r="6" spans="1:9" x14ac:dyDescent="0.2">
      <c r="A6" s="45" t="str">
        <f>'[1]1'!A6</f>
        <v>JIB zatvorenog investicionog fonda: JP-M-6</v>
      </c>
    </row>
    <row r="9" spans="1:9" x14ac:dyDescent="0.2">
      <c r="B9" s="200" t="s">
        <v>514</v>
      </c>
      <c r="C9" s="200"/>
      <c r="D9" s="200"/>
      <c r="E9" s="200"/>
      <c r="F9" s="200"/>
      <c r="G9" s="200"/>
      <c r="H9" s="200"/>
      <c r="I9" s="200"/>
    </row>
    <row r="10" spans="1:9" x14ac:dyDescent="0.2">
      <c r="B10" s="200" t="s">
        <v>898</v>
      </c>
      <c r="C10" s="200"/>
      <c r="D10" s="200"/>
      <c r="E10" s="200"/>
      <c r="F10" s="200"/>
      <c r="G10" s="200"/>
      <c r="H10" s="200"/>
      <c r="I10" s="200"/>
    </row>
    <row r="11" spans="1:9" x14ac:dyDescent="0.2">
      <c r="B11" s="47"/>
      <c r="C11" s="47"/>
      <c r="D11" s="47"/>
      <c r="E11" s="47"/>
      <c r="F11" s="47"/>
      <c r="G11" s="47"/>
      <c r="H11" s="47"/>
      <c r="I11" s="47"/>
    </row>
    <row r="12" spans="1:9" x14ac:dyDescent="0.2">
      <c r="A12" s="98" t="s">
        <v>716</v>
      </c>
      <c r="B12" s="45" t="s">
        <v>715</v>
      </c>
    </row>
    <row r="13" spans="1:9" ht="15" customHeight="1" x14ac:dyDescent="0.2">
      <c r="A13" s="223" t="s">
        <v>695</v>
      </c>
      <c r="B13" s="225" t="s">
        <v>512</v>
      </c>
      <c r="C13" s="226"/>
      <c r="D13" s="208" t="s">
        <v>347</v>
      </c>
      <c r="E13" s="208" t="s">
        <v>592</v>
      </c>
      <c r="F13" s="208" t="s">
        <v>347</v>
      </c>
      <c r="G13" s="208" t="s">
        <v>507</v>
      </c>
      <c r="H13" s="208" t="s">
        <v>347</v>
      </c>
      <c r="I13" s="208" t="s">
        <v>505</v>
      </c>
    </row>
    <row r="14" spans="1:9" ht="78.75" customHeight="1" x14ac:dyDescent="0.2">
      <c r="A14" s="224"/>
      <c r="B14" s="49" t="s">
        <v>504</v>
      </c>
      <c r="C14" s="78" t="s">
        <v>502</v>
      </c>
      <c r="D14" s="209"/>
      <c r="E14" s="210"/>
      <c r="F14" s="209"/>
      <c r="G14" s="210"/>
      <c r="H14" s="209"/>
      <c r="I14" s="210"/>
    </row>
    <row r="15" spans="1:9" x14ac:dyDescent="0.2">
      <c r="A15" s="45">
        <v>1</v>
      </c>
      <c r="B15" s="220">
        <v>2</v>
      </c>
      <c r="C15" s="222"/>
      <c r="D15" s="210"/>
      <c r="E15" s="49">
        <v>3</v>
      </c>
      <c r="F15" s="210"/>
      <c r="G15" s="49">
        <v>4</v>
      </c>
      <c r="H15" s="210"/>
      <c r="I15" s="49">
        <v>5</v>
      </c>
    </row>
    <row r="16" spans="1:9" x14ac:dyDescent="0.2">
      <c r="A16" s="49" t="s">
        <v>343</v>
      </c>
      <c r="B16" s="112" t="s">
        <v>714</v>
      </c>
      <c r="C16" s="113"/>
      <c r="D16" s="50" t="s">
        <v>713</v>
      </c>
      <c r="E16" s="107"/>
      <c r="F16" s="50" t="s">
        <v>712</v>
      </c>
      <c r="G16" s="107"/>
      <c r="H16" s="50" t="s">
        <v>711</v>
      </c>
      <c r="I16" s="84"/>
    </row>
    <row r="17" spans="1:11" x14ac:dyDescent="0.2">
      <c r="A17" s="49" t="s">
        <v>342</v>
      </c>
      <c r="B17" s="112" t="s">
        <v>710</v>
      </c>
      <c r="C17" s="113"/>
      <c r="D17" s="50" t="s">
        <v>709</v>
      </c>
      <c r="E17" s="107"/>
      <c r="F17" s="50" t="s">
        <v>708</v>
      </c>
      <c r="G17" s="107"/>
      <c r="H17" s="50" t="s">
        <v>707</v>
      </c>
      <c r="I17" s="84"/>
    </row>
    <row r="18" spans="1:11" x14ac:dyDescent="0.2">
      <c r="A18" s="49" t="s">
        <v>341</v>
      </c>
      <c r="B18" s="112" t="s">
        <v>706</v>
      </c>
      <c r="C18" s="113"/>
      <c r="D18" s="50" t="s">
        <v>705</v>
      </c>
      <c r="E18" s="107"/>
      <c r="F18" s="50" t="s">
        <v>704</v>
      </c>
      <c r="G18" s="107"/>
      <c r="H18" s="50" t="s">
        <v>703</v>
      </c>
      <c r="I18" s="84"/>
    </row>
    <row r="19" spans="1:11" x14ac:dyDescent="0.2">
      <c r="A19" s="49" t="s">
        <v>702</v>
      </c>
      <c r="B19" s="112" t="s">
        <v>701</v>
      </c>
      <c r="C19" s="113"/>
      <c r="D19" s="50" t="s">
        <v>700</v>
      </c>
      <c r="E19" s="107"/>
      <c r="F19" s="50" t="s">
        <v>699</v>
      </c>
      <c r="G19" s="107"/>
      <c r="H19" s="50" t="s">
        <v>698</v>
      </c>
      <c r="I19" s="84"/>
    </row>
    <row r="20" spans="1:11" x14ac:dyDescent="0.2">
      <c r="A20" s="103"/>
      <c r="B20" s="74"/>
      <c r="C20" s="74"/>
      <c r="D20" s="88"/>
      <c r="E20" s="119"/>
      <c r="F20" s="88"/>
      <c r="G20" s="119"/>
      <c r="H20" s="88"/>
      <c r="I20" s="119"/>
    </row>
    <row r="21" spans="1:11" ht="37.5" customHeight="1" x14ac:dyDescent="0.2">
      <c r="B21" s="115" t="s">
        <v>83</v>
      </c>
      <c r="C21" s="60"/>
      <c r="D21" s="60"/>
      <c r="E21" s="120" t="s">
        <v>85</v>
      </c>
      <c r="F21" s="60"/>
      <c r="G21" s="60"/>
      <c r="H21" s="120" t="s">
        <v>84</v>
      </c>
      <c r="I21" s="230" t="s">
        <v>86</v>
      </c>
      <c r="J21" s="230"/>
      <c r="K21" s="230"/>
    </row>
    <row r="22" spans="1:11" ht="33" customHeight="1" x14ac:dyDescent="0.2">
      <c r="B22" s="186" t="s">
        <v>919</v>
      </c>
      <c r="E22" s="116" t="s">
        <v>872</v>
      </c>
      <c r="I22" s="229" t="s">
        <v>340</v>
      </c>
      <c r="J22" s="229"/>
    </row>
    <row r="24" spans="1:11" ht="27.75" customHeight="1" x14ac:dyDescent="0.2"/>
    <row r="25" spans="1:11" ht="15" customHeight="1" x14ac:dyDescent="0.2"/>
    <row r="26" spans="1:11" ht="15" customHeight="1" x14ac:dyDescent="0.2"/>
    <row r="27" spans="1:11" ht="15" customHeight="1" x14ac:dyDescent="0.2"/>
    <row r="29" spans="1:11" x14ac:dyDescent="0.2">
      <c r="C29" s="200"/>
      <c r="D29" s="200"/>
      <c r="E29" s="200"/>
    </row>
    <row r="30" spans="1:11" x14ac:dyDescent="0.2">
      <c r="C30" s="200"/>
      <c r="D30" s="200"/>
      <c r="E30" s="200"/>
    </row>
    <row r="31" spans="1:11" x14ac:dyDescent="0.2">
      <c r="C31" s="200"/>
      <c r="D31" s="200"/>
      <c r="E31" s="200"/>
    </row>
  </sheetData>
  <mergeCells count="14">
    <mergeCell ref="I21:K21"/>
    <mergeCell ref="I22:J22"/>
    <mergeCell ref="C29:E31"/>
    <mergeCell ref="B9:I9"/>
    <mergeCell ref="B10:I10"/>
    <mergeCell ref="G13:G14"/>
    <mergeCell ref="H13:H15"/>
    <mergeCell ref="I13:I14"/>
    <mergeCell ref="A13:A14"/>
    <mergeCell ref="B13:C13"/>
    <mergeCell ref="D13:D15"/>
    <mergeCell ref="E13:E14"/>
    <mergeCell ref="F13:F15"/>
    <mergeCell ref="B15:C15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15</vt:i4>
      </vt:variant>
    </vt:vector>
  </HeadingPairs>
  <TitlesOfParts>
    <vt:vector size="31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</vt:lpstr>
      <vt:lpstr>11</vt:lpstr>
      <vt:lpstr>'1'!Print_Area</vt:lpstr>
      <vt:lpstr>'10'!Print_Area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BLAGOJEVIC</dc:creator>
  <cp:lastModifiedBy>Bojan BLAGOJEVIC</cp:lastModifiedBy>
  <cp:lastPrinted>2023-10-05T09:20:01Z</cp:lastPrinted>
  <dcterms:created xsi:type="dcterms:W3CDTF">2022-01-20T07:08:45Z</dcterms:created>
  <dcterms:modified xsi:type="dcterms:W3CDTF">2023-10-25T11:49:54Z</dcterms:modified>
</cp:coreProperties>
</file>